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krusi\Downloads\ZD fin\"/>
    </mc:Choice>
  </mc:AlternateContent>
  <xr:revisionPtr revIDLastSave="0" documentId="13_ncr:1_{77E301A2-5A56-4700-9503-653263EE7D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kapitulace stavby" sheetId="1" r:id="rId1"/>
    <sheet name="Obnova MK " sheetId="2" r:id="rId2"/>
  </sheets>
  <definedNames>
    <definedName name="_xlnm._FilterDatabase" localSheetId="1" hidden="1">'Obnova MK '!$A$9:$H$157</definedName>
    <definedName name="_xlnm.Print_Titles" localSheetId="0">'Rekapitulace stavby'!$49:$49</definedName>
    <definedName name="_xlnm.Print_Area" localSheetId="1">'Obnova MK '!$A$1:$H$157</definedName>
    <definedName name="_xlnm.Print_Area" localSheetId="0">'Rekapitulace stavby'!$D$4:$AO$33,'Rekapitulace stavby'!$C$39:$AQ$53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5" i="2" l="1"/>
  <c r="H154" i="2"/>
  <c r="H141" i="2"/>
  <c r="H140" i="2"/>
  <c r="H126" i="2"/>
  <c r="H125" i="2"/>
  <c r="H110" i="2"/>
  <c r="H109" i="2"/>
  <c r="H96" i="2"/>
  <c r="H95" i="2"/>
  <c r="H82" i="2"/>
  <c r="H81" i="2"/>
  <c r="H66" i="2"/>
  <c r="H65" i="2"/>
  <c r="H51" i="2"/>
  <c r="H50" i="2"/>
  <c r="H36" i="2"/>
  <c r="H35" i="2"/>
  <c r="H21" i="2"/>
  <c r="H153" i="2" l="1"/>
  <c r="H152" i="2"/>
  <c r="H151" i="2"/>
  <c r="H150" i="2"/>
  <c r="H149" i="2"/>
  <c r="H148" i="2"/>
  <c r="H147" i="2"/>
  <c r="H146" i="2"/>
  <c r="H139" i="2"/>
  <c r="H138" i="2"/>
  <c r="H137" i="2"/>
  <c r="H136" i="2"/>
  <c r="H135" i="2"/>
  <c r="H134" i="2"/>
  <c r="H133" i="2"/>
  <c r="H132" i="2"/>
  <c r="H131" i="2"/>
  <c r="H124" i="2"/>
  <c r="H123" i="2"/>
  <c r="H122" i="2"/>
  <c r="H121" i="2"/>
  <c r="H120" i="2"/>
  <c r="H119" i="2"/>
  <c r="H118" i="2"/>
  <c r="H117" i="2"/>
  <c r="H108" i="2"/>
  <c r="H107" i="2"/>
  <c r="H106" i="2"/>
  <c r="H105" i="2"/>
  <c r="H104" i="2"/>
  <c r="H103" i="2"/>
  <c r="H94" i="2"/>
  <c r="H93" i="2"/>
  <c r="H92" i="2"/>
  <c r="H91" i="2"/>
  <c r="H90" i="2"/>
  <c r="H89" i="2"/>
  <c r="H88" i="2"/>
  <c r="H80" i="2"/>
  <c r="H79" i="2"/>
  <c r="H78" i="2"/>
  <c r="H77" i="2"/>
  <c r="H76" i="2"/>
  <c r="H75" i="2"/>
  <c r="H74" i="2"/>
  <c r="H73" i="2"/>
  <c r="H72" i="2"/>
  <c r="H71" i="2"/>
  <c r="H64" i="2" l="1"/>
  <c r="H63" i="2"/>
  <c r="H62" i="2"/>
  <c r="H61" i="2"/>
  <c r="H60" i="2"/>
  <c r="H59" i="2"/>
  <c r="H58" i="2"/>
  <c r="H57" i="2"/>
  <c r="H56" i="2"/>
  <c r="H55" i="2"/>
  <c r="H49" i="2" l="1"/>
  <c r="H48" i="2"/>
  <c r="H47" i="2"/>
  <c r="H46" i="2"/>
  <c r="H45" i="2"/>
  <c r="H44" i="2"/>
  <c r="H43" i="2"/>
  <c r="H42" i="2"/>
  <c r="H34" i="2"/>
  <c r="H33" i="2"/>
  <c r="H32" i="2"/>
  <c r="H31" i="2"/>
  <c r="H30" i="2"/>
  <c r="H29" i="2"/>
  <c r="H22" i="2"/>
  <c r="H20" i="2"/>
  <c r="H19" i="2"/>
  <c r="H18" i="2"/>
  <c r="H17" i="2"/>
  <c r="H16" i="2"/>
  <c r="H15" i="2"/>
  <c r="H14" i="2"/>
  <c r="H13" i="2"/>
  <c r="H12" i="2" l="1"/>
  <c r="H28" i="2"/>
  <c r="H41" i="2"/>
  <c r="H54" i="2"/>
  <c r="H70" i="2"/>
  <c r="H87" i="2"/>
  <c r="H102" i="2"/>
  <c r="H116" i="2"/>
  <c r="H130" i="2"/>
  <c r="H145" i="2"/>
  <c r="H10" i="2" l="1"/>
  <c r="AY52" i="1"/>
  <c r="AX52" i="1"/>
  <c r="AS51" i="1"/>
  <c r="AM46" i="1"/>
  <c r="AM44" i="1"/>
  <c r="L42" i="1"/>
  <c r="AG52" i="1" l="1"/>
  <c r="AN52" i="1" s="1"/>
  <c r="AN51" i="1" s="1"/>
  <c r="AW52" i="1"/>
  <c r="BB52" i="1"/>
  <c r="BD52" i="1"/>
  <c r="BC52" i="1"/>
  <c r="AU52" i="1"/>
  <c r="AZ52" i="1"/>
  <c r="AV52" i="1"/>
  <c r="BA52" i="1"/>
  <c r="BB51" i="1" l="1"/>
  <c r="W28" i="1" s="1"/>
  <c r="BC51" i="1"/>
  <c r="W29" i="1" s="1"/>
  <c r="AT52" i="1"/>
  <c r="BD51" i="1"/>
  <c r="W30" i="1" s="1"/>
  <c r="AZ51" i="1"/>
  <c r="AU51" i="1"/>
  <c r="BA51" i="1"/>
  <c r="AX51" i="1" l="1"/>
  <c r="AY51" i="1"/>
  <c r="AV51" i="1"/>
  <c r="AW51" i="1"/>
  <c r="AT51" i="1" l="1"/>
  <c r="AG51" i="1" l="1"/>
  <c r="AK23" i="1" s="1"/>
  <c r="W26" i="1" s="1"/>
  <c r="AK26" i="1" s="1"/>
  <c r="AK32" i="1" s="1"/>
</calcChain>
</file>

<file path=xl/sharedStrings.xml><?xml version="1.0" encoding="utf-8"?>
<sst xmlns="http://schemas.openxmlformats.org/spreadsheetml/2006/main" count="562" uniqueCount="227">
  <si>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</si>
  <si>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</si>
  <si>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</si>
  <si>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</si>
  <si>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</si>
  <si>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</si>
  <si>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</si>
  <si>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{4704f863-6e16-4344-a70c-937e42938a4d}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</si>
  <si>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</si>
  <si>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</si>
  <si>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</si>
  <si>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</si>
  <si>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</si>
  <si>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</si>
  <si>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</si>
  <si>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Stavba:</t>
  </si>
  <si>
    <t>0,1</t>
  </si>
  <si>
    <t>KSO:</t>
  </si>
  <si>
    <t>CC-CZ:</t>
  </si>
  <si>
    <t>1</t>
  </si>
  <si>
    <t>Místo:</t>
  </si>
  <si>
    <t>Datum:</t>
  </si>
  <si>
    <t>10</t>
  </si>
  <si>
    <t>100</t>
  </si>
  <si>
    <t>Zadavatel:</t>
  </si>
  <si>
    <t>IČ:</t>
  </si>
  <si>
    <t>DIČ:</t>
  </si>
  <si>
    <t>Uchazeč: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</si>
  <si>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</si>
  <si>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</si>
  <si>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</si>
  <si>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</si>
  <si>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</si>
  <si>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</si>
  <si>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</si>
  <si>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</si>
  <si>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</si>
  <si>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</si>
  <si>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</si>
  <si>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</si>
  <si>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</si>
  <si>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</si>
  <si>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</si>
  <si>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</si>
  <si>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</si>
  <si>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</si>
  <si>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</si>
  <si>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</si>
  <si>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</si>
  <si>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</si>
  <si>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</si>
  <si>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</si>
  <si>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</si>
  <si>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</si>
  <si>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</si>
  <si>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</si>
  <si>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</si>
  <si>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</si>
  <si>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</si>
  <si>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</si>
  <si>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</si>
  <si>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</si>
  <si>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</si>
  <si>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</si>
  <si>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</si>
  <si>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</si>
  <si>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</si>
  <si>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</si>
  <si>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</si>
  <si>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STA</t>
  </si>
  <si>
    <t>{e982c490-4681-4f56-89a8-5a44e44f604d}</t>
  </si>
  <si>
    <t>822 2</t>
  </si>
  <si>
    <t>2</t>
  </si>
  <si>
    <t>Cena celkem [CZK]</t>
  </si>
  <si>
    <t>J.cena [CZK]</t>
  </si>
  <si>
    <t>Množství</t>
  </si>
  <si>
    <t>MJ</t>
  </si>
  <si>
    <t>Popis</t>
  </si>
  <si>
    <t>PČ</t>
  </si>
  <si>
    <t>K</t>
  </si>
  <si>
    <t>Obec Hraběšín - Obnova místních komunikací v obci Hraběšín</t>
  </si>
  <si>
    <t>Obec Hraběšín</t>
  </si>
  <si>
    <t>Zadavatel: Obec Hraběšín</t>
  </si>
  <si>
    <t>Obnova místních komunikací v obci Hraběšín</t>
  </si>
  <si>
    <t>Obec Hraběšín  - Obnova místních komunikací v obci Hraběšín</t>
  </si>
  <si>
    <t>Hraběšín</t>
  </si>
  <si>
    <t>Obnova místní komunikace - SO 101</t>
  </si>
  <si>
    <t>Obnova místní komunikace - SO 102</t>
  </si>
  <si>
    <t>Obnova místní komunikace - SO 103</t>
  </si>
  <si>
    <t>Místo:  Hraběšín</t>
  </si>
  <si>
    <t>Místo: Hraběšín</t>
  </si>
  <si>
    <t>Obnova místní komunikace - SO 104</t>
  </si>
  <si>
    <t>Obnova místní komunikace - SO 105</t>
  </si>
  <si>
    <t>Obnova místní komunikace - SO 106</t>
  </si>
  <si>
    <t>Obnova místní komunikace - SO 107</t>
  </si>
  <si>
    <t>Obnova místní komunikace - SO 108</t>
  </si>
  <si>
    <t>Obnova místní komunikace - SO 109</t>
  </si>
  <si>
    <t>Obnova místní komunikace - SO 110</t>
  </si>
  <si>
    <t>R-pol.1</t>
  </si>
  <si>
    <t>Vedlejší a ostatní náklady (zaměření, zařízení a zabezpečení staveniště, doprava strojů a mechnaizace)</t>
  </si>
  <si>
    <t>kpl</t>
  </si>
  <si>
    <t>919735111</t>
  </si>
  <si>
    <t>Řezání stávajícího živičného krytu hl do 50 mm - (začátek úseku - dl.4,4m) - ŘEZ (SPÁRA)</t>
  </si>
  <si>
    <t>m</t>
  </si>
  <si>
    <t>938909311</t>
  </si>
  <si>
    <t>Čištění vozovek metením - strojně podkladu živičného (stávajícího) - PLOCHA = 354m2</t>
  </si>
  <si>
    <t>m2</t>
  </si>
  <si>
    <t>181951102</t>
  </si>
  <si>
    <t>Úprava stávajícího asfaltového podkladu s vyrováním výškových rozdílů - PLOCHA = 354m2</t>
  </si>
  <si>
    <t>573231111</t>
  </si>
  <si>
    <t>Postřik živičný spojovací ze silniční emulze v množství 0,70 kg/m2 - PLOCHA = 354m2</t>
  </si>
  <si>
    <t>577144221</t>
  </si>
  <si>
    <t>Asfaltový beton vrstva obrusná ACO 11 (ABS) tř. II tl 50 mm š přes 3 m z nemodifikovaného asfaltu - PLOCHA = 354m2</t>
  </si>
  <si>
    <t>919732211</t>
  </si>
  <si>
    <t>Styčná spára napojení nového živičného povrchu na stávající s prořezáním - (začátek úseku dl.4,4m) - ZÁLIVKA (SPÁRA)</t>
  </si>
  <si>
    <t>899331111</t>
  </si>
  <si>
    <t>Výšková úprava uličního vstupu nebo vpusti do 200 mm zvýšením poklopu - celkem 1 kus</t>
  </si>
  <si>
    <t>kus</t>
  </si>
  <si>
    <t>899431111</t>
  </si>
  <si>
    <t>Výšková úprava uličního vstupu nebo vpusti do 200 mm zvýšením krycího hydrantu od vody - celkem 1 kus</t>
  </si>
  <si>
    <t>Řezání stávajícího živičného krytu hl do 50 mm - (začátek úseku - dl.3,0m) - ŘEZ (SPÁRA)</t>
  </si>
  <si>
    <t>Čištění vozovek metením - strojně podkladu živičného (stávajícího) - PLOCHA = 63m2</t>
  </si>
  <si>
    <t>Úprava stávajícího asfaltového podkladu s vyrováním výškových rozdílů - PLOCHA = 63m2</t>
  </si>
  <si>
    <t>Postřik živičný spojovací ze silniční emulze v množství 0,70 kg/m2 - PLOCHA = 63m2</t>
  </si>
  <si>
    <t>Asfaltový beton vrstva obrusná ACO 11 (ABS) tř. II tl 50 mm š přes 3 m z nemodifikovaného asfaltu - PLOCHA = 63m2</t>
  </si>
  <si>
    <t>Styčná spára napojení nového živičného povrchu na stávající s prořezáním - (začátek úseku dl.3,0m) - ZÁLIVKA (SPÁRA)</t>
  </si>
  <si>
    <r>
      <t xml:space="preserve">Poznámka: </t>
    </r>
    <r>
      <rPr>
        <sz val="8"/>
        <rFont val="Trebuchet MS"/>
        <family val="2"/>
        <charset val="238"/>
      </rPr>
      <t>Celková plocha SO 101 =</t>
    </r>
    <r>
      <rPr>
        <b/>
        <sz val="8"/>
        <rFont val="Trebuchet MS"/>
        <family val="2"/>
        <charset val="238"/>
      </rPr>
      <t xml:space="preserve"> 354m2</t>
    </r>
  </si>
  <si>
    <r>
      <t xml:space="preserve">Poznámka: </t>
    </r>
    <r>
      <rPr>
        <sz val="8"/>
        <rFont val="Trebuchet MS"/>
        <family val="2"/>
        <charset val="238"/>
      </rPr>
      <t xml:space="preserve">Na stávající ploše se nacházejí - </t>
    </r>
    <r>
      <rPr>
        <b/>
        <sz val="8"/>
        <rFont val="Trebuchet MS"/>
        <family val="2"/>
        <charset val="238"/>
      </rPr>
      <t>1x poklop, 1 x hydrant voda</t>
    </r>
  </si>
  <si>
    <r>
      <t xml:space="preserve">Poznámka: </t>
    </r>
    <r>
      <rPr>
        <sz val="8"/>
        <rFont val="Trebuchet MS"/>
        <family val="2"/>
        <charset val="238"/>
      </rPr>
      <t xml:space="preserve">Celková plocha SO 102 = </t>
    </r>
    <r>
      <rPr>
        <b/>
        <sz val="8"/>
        <rFont val="Trebuchet MS"/>
        <family val="2"/>
        <charset val="238"/>
      </rPr>
      <t>63m2</t>
    </r>
  </si>
  <si>
    <t>Řezání stávajícího živičného krytu hl do 50 mm - (začátek úseku 3m, konec úseku 4,2m = celkem 7,2m - ŘEZ (SPÁRA)</t>
  </si>
  <si>
    <t>Čištění vozovek metením - strojně podkladu živičného (stávajícího) - PLOCHA = 637m2</t>
  </si>
  <si>
    <t>Úprava stávajícího asfaltového podkladu s vyrováním výškových rozdílů - PLOCHA = 637m2</t>
  </si>
  <si>
    <t>Postřik živičný spojovací ze silniční emulze v množství 0,70 kg/m2 - PLOCHA = 637m2</t>
  </si>
  <si>
    <t>Asfaltový beton vrstva obrusná ACO 11 (ABS) tř. II tl 50 mm š přes 3 m z nemodifikovaného asfaltu - PLOCHA = 637m2</t>
  </si>
  <si>
    <t>Styč. spára napojení nového živič. povrchu na stáv. s proř. - (začátek úseku 3m, konec úseku 4,2m - celkem = 7,2m) - ZÁLIVKA (SPÁRA)</t>
  </si>
  <si>
    <t>Výšková úprava uličního vstupu nebo vpusti do 200 mm zvýšením poklopu - celkem 4 kusy</t>
  </si>
  <si>
    <r>
      <t xml:space="preserve">Poznámka: </t>
    </r>
    <r>
      <rPr>
        <sz val="8"/>
        <rFont val="Trebuchet MS"/>
        <family val="2"/>
        <charset val="238"/>
      </rPr>
      <t xml:space="preserve">Celková plocha SO 103 = </t>
    </r>
    <r>
      <rPr>
        <b/>
        <sz val="8"/>
        <rFont val="Trebuchet MS"/>
        <family val="2"/>
        <charset val="238"/>
      </rPr>
      <t>637m2</t>
    </r>
  </si>
  <si>
    <r>
      <t xml:space="preserve">Poznámka: </t>
    </r>
    <r>
      <rPr>
        <sz val="8"/>
        <rFont val="Trebuchet MS"/>
        <family val="2"/>
        <charset val="238"/>
      </rPr>
      <t xml:space="preserve">Na stávající ploše se </t>
    </r>
    <r>
      <rPr>
        <b/>
        <sz val="8"/>
        <rFont val="Trebuchet MS"/>
        <family val="2"/>
        <charset val="238"/>
      </rPr>
      <t>nenacházejí žádné mříže, poklopy či hydranty od vody!!</t>
    </r>
  </si>
  <si>
    <r>
      <t xml:space="preserve">Poznámka: </t>
    </r>
    <r>
      <rPr>
        <sz val="8"/>
        <rFont val="Trebuchet MS"/>
        <family val="2"/>
        <charset val="238"/>
      </rPr>
      <t xml:space="preserve">Na stávající ploše se nacházejí - </t>
    </r>
    <r>
      <rPr>
        <b/>
        <sz val="8"/>
        <rFont val="Trebuchet MS"/>
        <family val="2"/>
        <charset val="238"/>
      </rPr>
      <t>4x poklop, 1x hydrant od vody</t>
    </r>
  </si>
  <si>
    <t>111301111</t>
  </si>
  <si>
    <t>Sejmutí drnu (zeleného pruhu) tl.100 mm s naložením na dopravní prostředek - PLOCHA = 96m2</t>
  </si>
  <si>
    <t>997221551</t>
  </si>
  <si>
    <t>Vodorovná doprava materiálu (drnu) do 1 km - PLOCHA = 96m2 x 0,1m = 9,6m3 x 2 = 19,2 = 19t</t>
  </si>
  <si>
    <t>t</t>
  </si>
  <si>
    <t>997221559</t>
  </si>
  <si>
    <t>Příplatek ZKD 1 km u vodorovné dopravy materiálu - PLOCHA = 96m2 x 0,1m = 9,6m3 x 2 = 19,2 = 19t</t>
  </si>
  <si>
    <t>997221855</t>
  </si>
  <si>
    <t>Poplatek za uložení na skládce (skládkovné) zeminy (drny)-  PLOCHA = 96m2 x 0,1m = 9,6m3 x 2 = 19,2 = 19t</t>
  </si>
  <si>
    <t>Řezání stávajícího živičného krytu hl do 50 mm - (začátek úseku 2,5m) - ŘEZ (SPÁRA)</t>
  </si>
  <si>
    <t>Úprava stávajícího podkladu s vyrováním výškových rozdílů a uhutněním - PLOCHA = 270m2</t>
  </si>
  <si>
    <t>Postřik živičný spojovací ze silniční emulze v množství 0,70 kg/m2 - PLOCHA = 270m2</t>
  </si>
  <si>
    <t>577144211</t>
  </si>
  <si>
    <t>Asfaltový beton vrstva obrusná ACO 11 (ABS) tř. II tl 50 mm š do 3 m z nemodifikovaného asfaltu - PLOCHA = 270m2</t>
  </si>
  <si>
    <t>Styčná spára napojení nového živičného povrchu na stávající s prořezáním - (začátek úseku 2,5m) - ZÁLIVKA (SPÁRA)</t>
  </si>
  <si>
    <r>
      <t xml:space="preserve">Poznámka: </t>
    </r>
    <r>
      <rPr>
        <sz val="8"/>
        <rFont val="Trebuchet MS"/>
        <family val="2"/>
        <charset val="238"/>
      </rPr>
      <t>Celková plocha SO 104 =</t>
    </r>
    <r>
      <rPr>
        <b/>
        <sz val="8"/>
        <rFont val="Trebuchet MS"/>
        <family val="2"/>
        <charset val="238"/>
      </rPr>
      <t>270m2</t>
    </r>
    <r>
      <rPr>
        <sz val="8"/>
        <rFont val="Trebuchet MS"/>
        <family val="2"/>
        <charset val="238"/>
      </rPr>
      <t xml:space="preserve"> </t>
    </r>
  </si>
  <si>
    <r>
      <t xml:space="preserve">Poznámka: </t>
    </r>
    <r>
      <rPr>
        <sz val="8"/>
        <rFont val="Trebuchet MS"/>
        <family val="2"/>
        <charset val="238"/>
      </rPr>
      <t xml:space="preserve">Na stávající ploše se nacházejí - </t>
    </r>
    <r>
      <rPr>
        <b/>
        <sz val="8"/>
        <rFont val="Trebuchet MS"/>
        <family val="2"/>
        <charset val="238"/>
      </rPr>
      <t>1x poklop</t>
    </r>
  </si>
  <si>
    <t>Sejmutí drnu (zeleného pruhu) tl.100 mm s naložením na dopravní prostředek - PLOCHA = 93m2</t>
  </si>
  <si>
    <t>Vodorovná doprava materiálu (drnu) do 1 km - PLOCHA = 93m2 x 0,1m = 9,3m3 x 2 = 18,6 = 19t</t>
  </si>
  <si>
    <t>Příplatek ZKD 1 km u vodorovné dopravy materiálu - PLOCHA = 93m2 x 0,1m = 9,3m3 x 2 = 18,6 = 19t</t>
  </si>
  <si>
    <t>Poplatek za uložení na skládce (skládkovné) zeminy (drny)-  PLOCHA = 93m2 x 0,1m = 9,3m3 x 2 = 18,6 = 19t</t>
  </si>
  <si>
    <t>Řezání stávajícího živičného krytu hl do 50 mm - (konec úseku 3,5m) - ŘEZ (SPÁRA)</t>
  </si>
  <si>
    <t>Úprava stávajícího podkladu s vyrováním výškových rozdílů a uhutněním - PLOCHA = 489m2</t>
  </si>
  <si>
    <t>Postřik živičný spojovací ze silniční emulze v množství 0,70 kg/m2 - PLOCHA = 489m2</t>
  </si>
  <si>
    <t>Asfaltový beton vrstva obrusná ACO 11 (ABS) tř. II tl 50 mm š přes 3 m z nemodifikovaného asfaltu - PLOCHA = 489m2</t>
  </si>
  <si>
    <t>Styčná spára napojení nového živičného povrchu na stávající s prořezáním - (konec úseku 3,5m) - ZÁLIVKA (SPÁRA)</t>
  </si>
  <si>
    <t>Výšková úprava uličního vstupu nebo vpusti do 200 mm zvýšením poklopu - celkem 5 kusů</t>
  </si>
  <si>
    <r>
      <t xml:space="preserve">Poznámka: </t>
    </r>
    <r>
      <rPr>
        <sz val="8"/>
        <rFont val="Trebuchet MS"/>
        <family val="2"/>
        <charset val="238"/>
      </rPr>
      <t xml:space="preserve">Celková plocha SO 105 = </t>
    </r>
    <r>
      <rPr>
        <b/>
        <sz val="8"/>
        <rFont val="Trebuchet MS"/>
        <family val="2"/>
        <charset val="238"/>
      </rPr>
      <t>489m2</t>
    </r>
  </si>
  <si>
    <t>Poznámka: Nutné odstranění zeleného (travnatého pruhu) před položením vrchní asfaltové vrstvy - PLOCHA = 93m2!!</t>
  </si>
  <si>
    <t>Poznámka: Nutné odstranění zeleného (travnatého pruhu) před položením vrchní asfaltové vrstvy - PLOCHA = 96m2!!</t>
  </si>
  <si>
    <r>
      <t xml:space="preserve">Poznámka: </t>
    </r>
    <r>
      <rPr>
        <sz val="8"/>
        <rFont val="Trebuchet MS"/>
        <family val="2"/>
        <charset val="238"/>
      </rPr>
      <t xml:space="preserve">Na stávající ploše se nacházejí - </t>
    </r>
    <r>
      <rPr>
        <b/>
        <sz val="8"/>
        <rFont val="Trebuchet MS"/>
        <family val="2"/>
        <charset val="238"/>
      </rPr>
      <t>5x poklop</t>
    </r>
  </si>
  <si>
    <t>Řezání stávajícího živičného krytu hl do 50 mm - (začátek úseku - dl.4,0m) - ŘEZ (SPÁRA)</t>
  </si>
  <si>
    <t>Čištění vozovek metením - strojně podkladu živičného (stávajícího) - PLOCHA = 88m2</t>
  </si>
  <si>
    <t>Úprava stávajícího asfaltového podkladu s vyrováním výškových rozdílů - PLOCHA = 88m2</t>
  </si>
  <si>
    <t>Postřik živičný spojovací ze silniční emulze v množství 0,70 kg/m2 - PLOCHA = 88m2</t>
  </si>
  <si>
    <t>Asfaltový beton vrstva obrusná ACO 11 (ABS) tř. II tl 50 mm š přes 3 m z nemodifikovaného asfaltu - PLOCHA = 88m2</t>
  </si>
  <si>
    <t>Styčná spára napojení nového živičného povrchu na stávající s prořezáním - (začátek úseku dl.4,0m) - ZÁLIVKA (SPÁRA)</t>
  </si>
  <si>
    <r>
      <t xml:space="preserve">Poznámka: </t>
    </r>
    <r>
      <rPr>
        <sz val="8"/>
        <rFont val="Trebuchet MS"/>
        <family val="2"/>
        <charset val="238"/>
      </rPr>
      <t xml:space="preserve">Celková plocha SO 106 = </t>
    </r>
    <r>
      <rPr>
        <b/>
        <sz val="8"/>
        <rFont val="Trebuchet MS"/>
        <family val="2"/>
        <charset val="238"/>
      </rPr>
      <t xml:space="preserve">88m2 </t>
    </r>
  </si>
  <si>
    <r>
      <t xml:space="preserve">Poznámka: </t>
    </r>
    <r>
      <rPr>
        <sz val="8"/>
        <rFont val="Trebuchet MS"/>
        <family val="2"/>
        <charset val="238"/>
      </rPr>
      <t xml:space="preserve">Na stávající ploše se nachází - </t>
    </r>
    <r>
      <rPr>
        <b/>
        <sz val="8"/>
        <rFont val="Trebuchet MS"/>
        <family val="2"/>
        <charset val="238"/>
      </rPr>
      <t>1x poklop</t>
    </r>
  </si>
  <si>
    <t>Řezání stávajícího živičného krytu hl do 50 mm - (začátek úseku dl.3m, konec úseku dl.3m - celkem = 6m) - ŘEZ (SPÁRA)</t>
  </si>
  <si>
    <t>Čištění vozovek metením - strojně podkladu živičného (stávajícího) - PLOCHA = 42m2</t>
  </si>
  <si>
    <t>Úprava stávajícího asfaltového podkladu s vyrováním výškových rozdílů - PLOCHA = 42m2</t>
  </si>
  <si>
    <t>Postřik živičný spojovací ze silniční emulze v množství 0,70 kg/m2 - PLOCHA = 42m2</t>
  </si>
  <si>
    <t>Asfaltový beton vrstva obrusná ACO 11 (ABS) tř. II tl 50 mm š do 3 m z nemodifikovaného asfaltu - PLOCHA = 42m2</t>
  </si>
  <si>
    <t>Styč. spára napoj. nového živič. povrchu na stáv. s proř. - (začátek úseku dl.3m, konec úseku dl.3m - celkem = 6m) - ZÁLIVKA (SPÁRA)</t>
  </si>
  <si>
    <r>
      <t xml:space="preserve">Poznámka: </t>
    </r>
    <r>
      <rPr>
        <sz val="8"/>
        <rFont val="Trebuchet MS"/>
        <family val="2"/>
        <charset val="238"/>
      </rPr>
      <t xml:space="preserve">Celková plocha SO 107 = </t>
    </r>
    <r>
      <rPr>
        <b/>
        <sz val="8"/>
        <rFont val="Trebuchet MS"/>
        <family val="2"/>
        <charset val="238"/>
      </rPr>
      <t>42m2</t>
    </r>
    <r>
      <rPr>
        <sz val="8"/>
        <rFont val="Trebuchet MS"/>
        <family val="2"/>
        <charset val="238"/>
      </rPr>
      <t xml:space="preserve"> </t>
    </r>
  </si>
  <si>
    <t>Řezání stávajícího živičného krytu hl do 50 mm - (začátek úseku - dl.3,8m) - ŘEZ (SPÁRA)</t>
  </si>
  <si>
    <t>Čištění vozovek metením - strojně podkladu živičného (stávajícího) - PLOCHA = 350m2</t>
  </si>
  <si>
    <t>Úprava stávajícího asfaltového podkladu s vyrováním výškových rozdílů - PLOCHA = 350m2</t>
  </si>
  <si>
    <t>Postřik živičný spojovací ze silniční emulze v množství 0,70 kg/m2 - PLOCHA = 350m2</t>
  </si>
  <si>
    <t>Asfaltový beton vrstva obrusná ACO 11 (ABS) tř. II tl 50 mm š přes 3 m z nemodifikovaného asfaltu - PLOCHA = 350m2</t>
  </si>
  <si>
    <t>Styčná spára napojení nového živičného povrchu na stávající s prořezáním - (začátek úseku dl.3,8m) - ZÁLIVKA (SPÁRA)</t>
  </si>
  <si>
    <t>Výšková úprava uličního vstupu nebo vpusti do 200 mm zvýšením poklopu - celkem 2 kusy</t>
  </si>
  <si>
    <r>
      <t xml:space="preserve">Poznámka: </t>
    </r>
    <r>
      <rPr>
        <sz val="8"/>
        <rFont val="Trebuchet MS"/>
        <family val="2"/>
        <charset val="238"/>
      </rPr>
      <t xml:space="preserve">Celková plocha SO 108 = </t>
    </r>
    <r>
      <rPr>
        <b/>
        <sz val="8"/>
        <rFont val="Trebuchet MS"/>
        <family val="2"/>
        <charset val="238"/>
      </rPr>
      <t>350m2</t>
    </r>
  </si>
  <si>
    <r>
      <t xml:space="preserve">Poznámka: </t>
    </r>
    <r>
      <rPr>
        <sz val="8"/>
        <rFont val="Trebuchet MS"/>
        <family val="2"/>
        <charset val="238"/>
      </rPr>
      <t xml:space="preserve">Na stávající ploše se nacházejí - </t>
    </r>
    <r>
      <rPr>
        <b/>
        <sz val="8"/>
        <rFont val="Trebuchet MS"/>
        <family val="2"/>
        <charset val="238"/>
      </rPr>
      <t>2x poklop, 1x hydrant od vody!!</t>
    </r>
  </si>
  <si>
    <t>Sejmutí drnu (zeleného pruhu) tl.100 mm s naložením na dopravní prostředek - PLOCHA = 14m2</t>
  </si>
  <si>
    <t>Vodorovná doprava materiálu (drnu) do 1 km - PLOCHA = 14m2 x 0,1m = 1,4m3 x 2 = 2,8 = 3t</t>
  </si>
  <si>
    <t>Příplatek ZKD 1 km u vodorovné dopravy materiálu - PLOCHA = 14m2 x 0,1m = 1,4m3 x 2 = 2,8 = 3t</t>
  </si>
  <si>
    <t>Poplatek za uložení na skládce (skládkovné) zeminy (drny) - PLOCHA = 14m2 x 0,1m = 1,4m3 x 2 = 2,8 = 3t</t>
  </si>
  <si>
    <t>Řezání stávajícího živičného krytu hl do 50 mm - (začátek úseku 3m) - ŘEZ (SPÁRA)</t>
  </si>
  <si>
    <t>Úprava stávajícího podkladu s vyrováním výškových rozdílů a uhutněním - PLOCHA = 44m2</t>
  </si>
  <si>
    <t>Postřik živičný spojovací ze silniční emulze v množství 0,70 kg/m2 - PLOCHA = 44m2</t>
  </si>
  <si>
    <t>Asfaltový beton vrstva obrusná ACO 11 (ABS) tř. II tl 50 mm š do 3 m z nemodifikovaného asfaltu - PLOCHA = 44m2</t>
  </si>
  <si>
    <t>Styčná spára napojení nového živičného povrchu na stávající s prořezáním - (začátek úseku 3m) - ZÁLIVKA (SPÁRA)</t>
  </si>
  <si>
    <r>
      <t xml:space="preserve">Poznámka: </t>
    </r>
    <r>
      <rPr>
        <sz val="8"/>
        <rFont val="Trebuchet MS"/>
        <family val="2"/>
        <charset val="238"/>
      </rPr>
      <t xml:space="preserve">Celková plocha SO 109 = </t>
    </r>
    <r>
      <rPr>
        <b/>
        <sz val="8"/>
        <rFont val="Trebuchet MS"/>
        <family val="2"/>
        <charset val="238"/>
      </rPr>
      <t>44m2</t>
    </r>
  </si>
  <si>
    <t>Řezání stávajícího živičného krytu hl do 50 mm - (začátek úseku dl.4,2m, konec úseku dl. 3,2m - celkem = 7,4m) - ŘEZ (SPÁRA)</t>
  </si>
  <si>
    <t>Čištění vozovek metením - strojně podkladu živičného (stávajícího) - PLOCHA = 218m2</t>
  </si>
  <si>
    <t>Úprava stávajícího asfaltového podkladu s vyrováním výškových rozdílů - PLOCHA = 218m2</t>
  </si>
  <si>
    <t>Postřik živičný spojovací ze silniční emulze v množství 0,70 kg/m2 - PLOCHA = 218m2</t>
  </si>
  <si>
    <t>Asfaltový beton vrstva obrusná ACO 11 (ABS) tř. II tl 50 mm š přes 3 m z nemodifikovaného asfaltu - PLOCHA = 218m2</t>
  </si>
  <si>
    <t>Styč. spára napoj. nov. živič. povrchu na stáv. s proř.-(začátek úseku dl.4,2m, konec úseku dl.3,2m -celkem =7,4m) - ZÁLIVKA (SPÁRA)</t>
  </si>
  <si>
    <t>Výšková úprava uličního vstupu nebo vpusti do 200 mm zvýšením poklopu - celkem 3 kusy</t>
  </si>
  <si>
    <t>Výšková úprava uličního vstupu nebo vpusti do 200 mm zvýšením krycího hydrantu od vody - celkem 5 kusů</t>
  </si>
  <si>
    <r>
      <t xml:space="preserve">Poznámka: </t>
    </r>
    <r>
      <rPr>
        <sz val="8"/>
        <rFont val="Trebuchet MS"/>
        <family val="2"/>
        <charset val="238"/>
      </rPr>
      <t xml:space="preserve">Celková plocha SO 110  = </t>
    </r>
    <r>
      <rPr>
        <b/>
        <sz val="8"/>
        <rFont val="Trebuchet MS"/>
        <family val="2"/>
        <charset val="238"/>
      </rPr>
      <t>218m2</t>
    </r>
  </si>
  <si>
    <r>
      <t xml:space="preserve">Poznámka: </t>
    </r>
    <r>
      <rPr>
        <sz val="8"/>
        <rFont val="Trebuchet MS"/>
        <family val="2"/>
        <charset val="238"/>
      </rPr>
      <t xml:space="preserve">Na stávající ploše se nacházejí - </t>
    </r>
    <r>
      <rPr>
        <b/>
        <sz val="8"/>
        <rFont val="Trebuchet MS"/>
        <family val="2"/>
        <charset val="238"/>
      </rPr>
      <t>3x poklop, 5x hydrant od vody!!</t>
    </r>
    <r>
      <rPr>
        <sz val="8"/>
        <rFont val="Trebuchet MS"/>
        <family val="2"/>
        <charset val="238"/>
      </rPr>
      <t xml:space="preserve"> </t>
    </r>
  </si>
  <si>
    <t>CELKOVÁ CENA V KČ BEZ DPH</t>
  </si>
  <si>
    <t>113154123</t>
  </si>
  <si>
    <t>Frézování stávajícho živičného krytu tl. 50 mm včetně odvozu a uložení</t>
  </si>
  <si>
    <t>113107182</t>
  </si>
  <si>
    <t>113107241</t>
  </si>
  <si>
    <t>Odstranění stávajícího podkladu tl 50 mm - strojně plochy přes 50 do 200 m2 včetně odvozu a uložení</t>
  </si>
  <si>
    <t>Odstranění stávajícího podkladu tl 50 mm - strojně plochy přes 200 m2 včetně odvozu a uložení</t>
  </si>
  <si>
    <t>113107341</t>
  </si>
  <si>
    <t>Odstranění stávajícího podkladu tl 50 mm - strojně plochy do 50m2 včetně odvozu a uložení</t>
  </si>
  <si>
    <t xml:space="preserve"> m2</t>
  </si>
  <si>
    <t xml:space="preserve">Uchazeč: </t>
  </si>
  <si>
    <t>Nabídkový rozpočet</t>
  </si>
  <si>
    <t xml:space="preserve">datum: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</si>
</sst>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u/>
      <sz val="11"/>
      <color theme="10"/>
      <name val="Calibri"/>
      <scheme val="minor"/>
    </font>
    <font>
      <sz val="8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9"/>
      <name val="Trebuchet MS"/>
      <family val="2"/>
      <charset val="238"/>
    </font>
    <font>
      <sz val="9"/>
      <color rgb="FF000000"/>
      <name val="Trebuchet MS"/>
      <family val="2"/>
      <charset val="238"/>
    </font>
    <font>
      <b/>
      <sz val="12"/>
      <name val="Trebuchet MS"/>
      <family val="2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8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9"/>
      <name val="Trebuchet MS"/>
      <family val="2"/>
    </font>
    <font>
      <sz val="11"/>
      <color theme="4" tint="-0.249977111117893"/>
      <name val="Trebuchet MS"/>
      <family val="2"/>
    </font>
    <font>
      <sz val="11"/>
      <color theme="4" tint="-0.249977111117893"/>
      <name val="Trebuchet MS"/>
      <family val="2"/>
      <charset val="238"/>
    </font>
    <font>
      <sz val="10"/>
      <color rgb="FF960000"/>
      <name val="Trebuchet MS"/>
      <family val="2"/>
      <charset val="238"/>
    </font>
    <font>
      <sz val="14"/>
      <color theme="3"/>
      <name val="Trebuchet MS"/>
      <family val="2"/>
      <charset val="238"/>
    </font>
    <font>
      <b/>
      <sz val="8"/>
      <color rgb="FF003366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2" borderId="0" xfId="1" applyFont="1" applyFill="1" applyAlignment="1">
      <alignment vertical="center"/>
    </xf>
    <xf numFmtId="0" fontId="23" fillId="2" borderId="0" xfId="1" applyFill="1"/>
    <xf numFmtId="0" fontId="0" fillId="2" borderId="0" xfId="0" applyFill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0" fillId="0" borderId="0" xfId="0" applyFont="1" applyAlignment="1">
      <alignment horizontal="left" vertical="center"/>
    </xf>
    <xf numFmtId="0" fontId="0" fillId="0" borderId="5" xfId="0" applyBorder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0" fillId="0" borderId="6" xfId="0" applyBorder="1"/>
    <xf numFmtId="0" fontId="0" fillId="0" borderId="4" xfId="0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5" borderId="9" xfId="0" applyFill="1" applyBorder="1" applyAlignment="1">
      <alignment vertical="center"/>
    </xf>
    <xf numFmtId="0" fontId="2" fillId="5" borderId="10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15" fillId="0" borderId="17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166" fontId="15" fillId="0" borderId="0" xfId="0" applyNumberFormat="1" applyFont="1" applyAlignment="1">
      <alignment vertical="center"/>
    </xf>
    <xf numFmtId="4" fontId="15" fillId="0" borderId="18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4" fontId="22" fillId="0" borderId="17" xfId="0" applyNumberFormat="1" applyFont="1" applyBorder="1" applyAlignment="1">
      <alignment vertical="center"/>
    </xf>
    <xf numFmtId="4" fontId="22" fillId="0" borderId="0" xfId="0" applyNumberFormat="1" applyFont="1" applyAlignment="1">
      <alignment vertical="center"/>
    </xf>
    <xf numFmtId="166" fontId="22" fillId="0" borderId="0" xfId="0" applyNumberFormat="1" applyFont="1" applyAlignment="1">
      <alignment vertical="center"/>
    </xf>
    <xf numFmtId="4" fontId="22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24" fillId="0" borderId="0" xfId="0" applyFont="1"/>
    <xf numFmtId="0" fontId="24" fillId="0" borderId="0" xfId="0" applyFont="1" applyProtection="1">
      <protection locked="0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0" fillId="0" borderId="0" xfId="0" applyAlignment="1" applyProtection="1">
      <alignment vertical="center"/>
      <protection locked="0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8" fillId="5" borderId="22" xfId="0" applyFont="1" applyFill="1" applyBorder="1" applyAlignment="1">
      <alignment horizontal="center" vertical="center" wrapText="1"/>
    </xf>
    <xf numFmtId="0" fontId="29" fillId="5" borderId="22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 applyProtection="1">
      <alignment horizontal="left" vertical="center"/>
      <protection locked="0"/>
    </xf>
    <xf numFmtId="165" fontId="28" fillId="0" borderId="0" xfId="0" applyNumberFormat="1" applyFont="1" applyAlignment="1">
      <alignment horizontal="left" vertical="center"/>
    </xf>
    <xf numFmtId="14" fontId="28" fillId="3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Alignment="1">
      <alignment horizontal="left" vertical="center" wrapText="1"/>
    </xf>
    <xf numFmtId="0" fontId="33" fillId="0" borderId="0" xfId="0" applyFont="1"/>
    <xf numFmtId="0" fontId="33" fillId="6" borderId="0" xfId="0" applyFont="1" applyFill="1" applyAlignment="1">
      <alignment horizontal="left" vertical="center"/>
    </xf>
    <xf numFmtId="0" fontId="31" fillId="0" borderId="0" xfId="0" applyFont="1" applyAlignment="1">
      <alignment vertical="center"/>
    </xf>
    <xf numFmtId="0" fontId="35" fillId="0" borderId="0" xfId="0" applyFont="1"/>
    <xf numFmtId="0" fontId="2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7" fontId="0" fillId="6" borderId="0" xfId="0" applyNumberFormat="1" applyFill="1" applyAlignment="1">
      <alignment vertical="center"/>
    </xf>
    <xf numFmtId="4" fontId="0" fillId="6" borderId="0" xfId="0" applyNumberFormat="1" applyFill="1" applyAlignment="1">
      <alignment vertical="center"/>
    </xf>
    <xf numFmtId="4" fontId="0" fillId="6" borderId="0" xfId="0" applyNumberFormat="1" applyFill="1" applyAlignment="1" applyProtection="1">
      <alignment vertical="center"/>
      <protection locked="0"/>
    </xf>
    <xf numFmtId="0" fontId="0" fillId="0" borderId="22" xfId="0" applyBorder="1" applyAlignment="1">
      <alignment horizontal="center" vertical="center"/>
    </xf>
    <xf numFmtId="49" fontId="0" fillId="0" borderId="22" xfId="0" applyNumberForma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167" fontId="0" fillId="0" borderId="22" xfId="0" applyNumberFormat="1" applyBorder="1" applyAlignment="1">
      <alignment vertical="center"/>
    </xf>
    <xf numFmtId="4" fontId="0" fillId="7" borderId="22" xfId="0" applyNumberFormat="1" applyFill="1" applyBorder="1" applyAlignment="1" applyProtection="1">
      <alignment vertical="center"/>
      <protection locked="0"/>
    </xf>
    <xf numFmtId="4" fontId="0" fillId="6" borderId="22" xfId="0" applyNumberFormat="1" applyFill="1" applyBorder="1" applyAlignment="1">
      <alignment vertical="center"/>
    </xf>
    <xf numFmtId="167" fontId="0" fillId="6" borderId="22" xfId="0" applyNumberForma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49" fontId="0" fillId="6" borderId="22" xfId="0" applyNumberFormat="1" applyFill="1" applyBorder="1" applyAlignment="1">
      <alignment horizontal="left" vertical="center" wrapText="1"/>
    </xf>
    <xf numFmtId="0" fontId="0" fillId="6" borderId="22" xfId="0" applyFill="1" applyBorder="1" applyAlignment="1">
      <alignment horizontal="left" vertical="center" wrapText="1"/>
    </xf>
    <xf numFmtId="4" fontId="36" fillId="6" borderId="0" xfId="0" applyNumberFormat="1" applyFont="1" applyFill="1" applyAlignment="1">
      <alignment vertical="center"/>
    </xf>
    <xf numFmtId="4" fontId="37" fillId="0" borderId="0" xfId="0" applyNumberFormat="1" applyFont="1"/>
    <xf numFmtId="4" fontId="38" fillId="0" borderId="0" xfId="0" applyNumberFormat="1" applyFont="1"/>
    <xf numFmtId="0" fontId="39" fillId="0" borderId="0" xfId="0" applyFont="1" applyAlignment="1">
      <alignment horizontal="left"/>
    </xf>
    <xf numFmtId="0" fontId="0" fillId="6" borderId="22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 wrapText="1"/>
    </xf>
    <xf numFmtId="4" fontId="0" fillId="0" borderId="22" xfId="0" applyNumberFormat="1" applyBorder="1" applyAlignment="1">
      <alignment vertical="center"/>
    </xf>
    <xf numFmtId="0" fontId="40" fillId="0" borderId="0" xfId="0" applyFont="1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7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4" fontId="16" fillId="6" borderId="0" xfId="0" applyNumberFormat="1" applyFont="1" applyFill="1" applyAlignment="1">
      <alignment horizontal="right" vertical="center"/>
    </xf>
    <xf numFmtId="0" fontId="9" fillId="6" borderId="0" xfId="0" applyFont="1" applyFill="1" applyAlignment="1">
      <alignment horizontal="center" vertical="center"/>
    </xf>
    <xf numFmtId="0" fontId="0" fillId="6" borderId="0" xfId="0" applyFill="1"/>
    <xf numFmtId="0" fontId="2" fillId="0" borderId="0" xfId="0" applyFont="1" applyAlignment="1">
      <alignment horizontal="left" vertical="center"/>
    </xf>
    <xf numFmtId="0" fontId="0" fillId="0" borderId="0" xfId="0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30" fillId="0" borderId="0" xfId="0" applyFont="1" applyAlignment="1">
      <alignment horizontal="left" vertical="top" wrapText="1"/>
    </xf>
    <xf numFmtId="0" fontId="31" fillId="0" borderId="0" xfId="0" applyFont="1"/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4" fontId="34" fillId="0" borderId="0" xfId="0" applyNumberFormat="1" applyFont="1" applyAlignment="1">
      <alignment vertical="center"/>
    </xf>
    <xf numFmtId="4" fontId="16" fillId="6" borderId="0" xfId="0" applyNumberFormat="1" applyFont="1" applyFill="1" applyAlignment="1">
      <alignment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/>
    </xf>
    <xf numFmtId="165" fontId="28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</cellXfs>
  <cellStyles count="2">
    <cellStyle name="Hypertextový odkaz" xfId="1" builtinId="8"/>
    <cellStyle name="Normální" xfId="0" builtinId="0" customBuiltin="1"/>
  </cellStyles>
  <dxfs count="0"/>
  <tableStyles count="0"/>
  <colors>
    <mruColors>
      <color rgb="FF7F76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3198495</xdr:colOff>
      <xdr:row>11</xdr:row>
      <xdr:rowOff>1905</xdr:rowOff>
    </xdr:from>
    <xdr:to>
      <xdr:col>3</xdr:col>
      <xdr:colOff>3442335</xdr:colOff>
      <xdr:row>11</xdr:row>
      <xdr:rowOff>238125</xdr:rowOff>
    </xdr:to>
    <xdr:sp macro="" textlink="">
      <xdr:nvSpPr>
        <xdr:cNvPr id="2" name="Ovál 1">
          <a:extLst>
            <a:ext uri="{FF2B5EF4-FFF2-40B4-BE49-F238E27FC236}">
              <a16:creationId xmlns:a16="http://schemas.microsoft.com/office/drawing/2014/main" id="{6BD6A149-73E4-4F38-9A58-B908C81FA46F}"/>
            </a:ext>
          </a:extLst>
        </xdr:cNvPr>
        <xdr:cNvSpPr/>
      </xdr:nvSpPr>
      <xdr:spPr>
        <a:xfrm>
          <a:off x="4189095" y="2306955"/>
          <a:ext cx="243840" cy="236220"/>
        </a:xfrm>
        <a:prstGeom prst="ellipse">
          <a:avLst/>
        </a:prstGeom>
        <a:solidFill>
          <a:srgbClr val="FF000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3150870</xdr:colOff>
      <xdr:row>27</xdr:row>
      <xdr:rowOff>0</xdr:rowOff>
    </xdr:from>
    <xdr:to>
      <xdr:col>3</xdr:col>
      <xdr:colOff>3394710</xdr:colOff>
      <xdr:row>27</xdr:row>
      <xdr:rowOff>220980</xdr:rowOff>
    </xdr:to>
    <xdr:sp macro="" textlink="">
      <xdr:nvSpPr>
        <xdr:cNvPr id="5" name="Ovál 4">
          <a:extLst>
            <a:ext uri="{FF2B5EF4-FFF2-40B4-BE49-F238E27FC236}">
              <a16:creationId xmlns:a16="http://schemas.microsoft.com/office/drawing/2014/main" id="{78F673FD-9010-4994-88CB-D1BB89BED57F}"/>
            </a:ext>
          </a:extLst>
        </xdr:cNvPr>
        <xdr:cNvSpPr/>
      </xdr:nvSpPr>
      <xdr:spPr>
        <a:xfrm>
          <a:off x="4141470" y="4533900"/>
          <a:ext cx="243840" cy="220980"/>
        </a:xfrm>
        <a:prstGeom prst="ellipse">
          <a:avLst/>
        </a:prstGeom>
        <a:solidFill>
          <a:srgbClr val="0070C0"/>
        </a:solidFill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3057524</xdr:colOff>
      <xdr:row>40</xdr:row>
      <xdr:rowOff>38100</xdr:rowOff>
    </xdr:from>
    <xdr:to>
      <xdr:col>3</xdr:col>
      <xdr:colOff>3322319</xdr:colOff>
      <xdr:row>40</xdr:row>
      <xdr:rowOff>228600</xdr:rowOff>
    </xdr:to>
    <xdr:sp macro="" textlink="">
      <xdr:nvSpPr>
        <xdr:cNvPr id="6" name="Ovál 5">
          <a:extLst>
            <a:ext uri="{FF2B5EF4-FFF2-40B4-BE49-F238E27FC236}">
              <a16:creationId xmlns:a16="http://schemas.microsoft.com/office/drawing/2014/main" id="{A814A299-4C2A-4B42-A351-E6A58A999EBE}"/>
            </a:ext>
          </a:extLst>
        </xdr:cNvPr>
        <xdr:cNvSpPr/>
      </xdr:nvSpPr>
      <xdr:spPr>
        <a:xfrm>
          <a:off x="4002404" y="7475220"/>
          <a:ext cx="264795" cy="190500"/>
        </a:xfrm>
        <a:prstGeom prst="ellipse">
          <a:avLst/>
        </a:prstGeom>
        <a:solidFill>
          <a:srgbClr val="00B050"/>
        </a:solidFill>
        <a:ln w="63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>
            <a:solidFill>
              <a:srgbClr val="00B050"/>
            </a:solidFill>
          </a:endParaRPr>
        </a:p>
      </xdr:txBody>
    </xdr:sp>
    <xdr:clientData/>
  </xdr:twoCellAnchor>
  <xdr:twoCellAnchor>
    <xdr:from>
      <xdr:col>3</xdr:col>
      <xdr:colOff>3160395</xdr:colOff>
      <xdr:row>53</xdr:row>
      <xdr:rowOff>9525</xdr:rowOff>
    </xdr:from>
    <xdr:to>
      <xdr:col>3</xdr:col>
      <xdr:colOff>3404235</xdr:colOff>
      <xdr:row>53</xdr:row>
      <xdr:rowOff>230505</xdr:rowOff>
    </xdr:to>
    <xdr:sp macro="" textlink="">
      <xdr:nvSpPr>
        <xdr:cNvPr id="7" name="Ovál 6">
          <a:extLst>
            <a:ext uri="{FF2B5EF4-FFF2-40B4-BE49-F238E27FC236}">
              <a16:creationId xmlns:a16="http://schemas.microsoft.com/office/drawing/2014/main" id="{036DB0A8-A6CD-4C37-B061-AA589B9A014D}"/>
            </a:ext>
          </a:extLst>
        </xdr:cNvPr>
        <xdr:cNvSpPr/>
      </xdr:nvSpPr>
      <xdr:spPr>
        <a:xfrm>
          <a:off x="4150995" y="8429625"/>
          <a:ext cx="243840" cy="220980"/>
        </a:xfrm>
        <a:prstGeom prst="ellipse">
          <a:avLst/>
        </a:prstGeom>
        <a:solidFill>
          <a:srgbClr val="FFFF00"/>
        </a:solidFill>
        <a:ln w="635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>
            <a:solidFill>
              <a:srgbClr val="00B050"/>
            </a:solidFill>
          </a:endParaRPr>
        </a:p>
      </xdr:txBody>
    </xdr:sp>
    <xdr:clientData/>
  </xdr:twoCellAnchor>
  <xdr:twoCellAnchor>
    <xdr:from>
      <xdr:col>3</xdr:col>
      <xdr:colOff>3131820</xdr:colOff>
      <xdr:row>69</xdr:row>
      <xdr:rowOff>0</xdr:rowOff>
    </xdr:from>
    <xdr:to>
      <xdr:col>3</xdr:col>
      <xdr:colOff>3375660</xdr:colOff>
      <xdr:row>69</xdr:row>
      <xdr:rowOff>211455</xdr:rowOff>
    </xdr:to>
    <xdr:sp macro="" textlink="">
      <xdr:nvSpPr>
        <xdr:cNvPr id="8" name="Ovál 7">
          <a:extLst>
            <a:ext uri="{FF2B5EF4-FFF2-40B4-BE49-F238E27FC236}">
              <a16:creationId xmlns:a16="http://schemas.microsoft.com/office/drawing/2014/main" id="{ECD3E7EF-BC91-48B2-B999-DFDBDCE8E51D}"/>
            </a:ext>
          </a:extLst>
        </xdr:cNvPr>
        <xdr:cNvSpPr/>
      </xdr:nvSpPr>
      <xdr:spPr>
        <a:xfrm>
          <a:off x="4122420" y="10934700"/>
          <a:ext cx="243840" cy="220980"/>
        </a:xfrm>
        <a:prstGeom prst="ellipse">
          <a:avLst/>
        </a:prstGeom>
        <a:solidFill>
          <a:srgbClr val="7030A0"/>
        </a:solidFill>
        <a:ln w="635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>
            <a:solidFill>
              <a:srgbClr val="00B050"/>
            </a:solidFill>
          </a:endParaRPr>
        </a:p>
      </xdr:txBody>
    </xdr:sp>
    <xdr:clientData/>
  </xdr:twoCellAnchor>
  <xdr:twoCellAnchor>
    <xdr:from>
      <xdr:col>3</xdr:col>
      <xdr:colOff>3122295</xdr:colOff>
      <xdr:row>85</xdr:row>
      <xdr:rowOff>137160</xdr:rowOff>
    </xdr:from>
    <xdr:to>
      <xdr:col>3</xdr:col>
      <xdr:colOff>3366135</xdr:colOff>
      <xdr:row>86</xdr:row>
      <xdr:rowOff>205740</xdr:rowOff>
    </xdr:to>
    <xdr:sp macro="" textlink="">
      <xdr:nvSpPr>
        <xdr:cNvPr id="9" name="Ovál 8">
          <a:extLst>
            <a:ext uri="{FF2B5EF4-FFF2-40B4-BE49-F238E27FC236}">
              <a16:creationId xmlns:a16="http://schemas.microsoft.com/office/drawing/2014/main" id="{B9FBDCAC-588E-4DEA-9E86-C1B1A4CB3C84}"/>
            </a:ext>
          </a:extLst>
        </xdr:cNvPr>
        <xdr:cNvSpPr/>
      </xdr:nvSpPr>
      <xdr:spPr>
        <a:xfrm>
          <a:off x="4067175" y="15849600"/>
          <a:ext cx="243840" cy="228600"/>
        </a:xfrm>
        <a:prstGeom prst="ellipse">
          <a:avLst/>
        </a:prstGeom>
        <a:solidFill>
          <a:srgbClr val="7F7649"/>
        </a:solidFill>
        <a:ln w="6350">
          <a:solidFill>
            <a:srgbClr val="7F76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>
            <a:solidFill>
              <a:srgbClr val="00B050"/>
            </a:solidFill>
          </a:endParaRPr>
        </a:p>
      </xdr:txBody>
    </xdr:sp>
    <xdr:clientData/>
  </xdr:twoCellAnchor>
  <xdr:twoCellAnchor>
    <xdr:from>
      <xdr:col>3</xdr:col>
      <xdr:colOff>3169920</xdr:colOff>
      <xdr:row>100</xdr:row>
      <xdr:rowOff>133350</xdr:rowOff>
    </xdr:from>
    <xdr:to>
      <xdr:col>3</xdr:col>
      <xdr:colOff>3413760</xdr:colOff>
      <xdr:row>101</xdr:row>
      <xdr:rowOff>201930</xdr:rowOff>
    </xdr:to>
    <xdr:sp macro="" textlink="">
      <xdr:nvSpPr>
        <xdr:cNvPr id="10" name="Ovál 9">
          <a:extLst>
            <a:ext uri="{FF2B5EF4-FFF2-40B4-BE49-F238E27FC236}">
              <a16:creationId xmlns:a16="http://schemas.microsoft.com/office/drawing/2014/main" id="{42A18851-2454-4F63-B365-CF08FB6AC7BB}"/>
            </a:ext>
          </a:extLst>
        </xdr:cNvPr>
        <xdr:cNvSpPr/>
      </xdr:nvSpPr>
      <xdr:spPr>
        <a:xfrm>
          <a:off x="4160520" y="15821025"/>
          <a:ext cx="243840" cy="220980"/>
        </a:xfrm>
        <a:prstGeom prst="ellipse">
          <a:avLst/>
        </a:prstGeom>
        <a:solidFill>
          <a:srgbClr val="FFC000"/>
        </a:solidFill>
        <a:ln w="63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>
            <a:solidFill>
              <a:srgbClr val="00B050"/>
            </a:solidFill>
          </a:endParaRPr>
        </a:p>
      </xdr:txBody>
    </xdr:sp>
    <xdr:clientData/>
  </xdr:twoCellAnchor>
  <xdr:twoCellAnchor>
    <xdr:from>
      <xdr:col>3</xdr:col>
      <xdr:colOff>3188970</xdr:colOff>
      <xdr:row>114</xdr:row>
      <xdr:rowOff>133350</xdr:rowOff>
    </xdr:from>
    <xdr:to>
      <xdr:col>3</xdr:col>
      <xdr:colOff>3432810</xdr:colOff>
      <xdr:row>115</xdr:row>
      <xdr:rowOff>194310</xdr:rowOff>
    </xdr:to>
    <xdr:sp macro="" textlink="">
      <xdr:nvSpPr>
        <xdr:cNvPr id="11" name="Ovál 10">
          <a:extLst>
            <a:ext uri="{FF2B5EF4-FFF2-40B4-BE49-F238E27FC236}">
              <a16:creationId xmlns:a16="http://schemas.microsoft.com/office/drawing/2014/main" id="{C335D6B1-B60F-448C-856F-47C107AF431C}"/>
            </a:ext>
          </a:extLst>
        </xdr:cNvPr>
        <xdr:cNvSpPr/>
      </xdr:nvSpPr>
      <xdr:spPr>
        <a:xfrm>
          <a:off x="4133850" y="20654010"/>
          <a:ext cx="243840" cy="220980"/>
        </a:xfrm>
        <a:prstGeom prst="ellipse">
          <a:avLst/>
        </a:prstGeom>
        <a:solidFill>
          <a:srgbClr val="C00000"/>
        </a:solidFill>
        <a:ln w="63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>
            <a:solidFill>
              <a:srgbClr val="00B050"/>
            </a:solidFill>
          </a:endParaRPr>
        </a:p>
      </xdr:txBody>
    </xdr:sp>
    <xdr:clientData/>
  </xdr:twoCellAnchor>
  <xdr:twoCellAnchor>
    <xdr:from>
      <xdr:col>3</xdr:col>
      <xdr:colOff>3230880</xdr:colOff>
      <xdr:row>129</xdr:row>
      <xdr:rowOff>30480</xdr:rowOff>
    </xdr:from>
    <xdr:to>
      <xdr:col>3</xdr:col>
      <xdr:colOff>3444240</xdr:colOff>
      <xdr:row>129</xdr:row>
      <xdr:rowOff>236220</xdr:rowOff>
    </xdr:to>
    <xdr:sp macro="" textlink="">
      <xdr:nvSpPr>
        <xdr:cNvPr id="12" name="Ovál 11">
          <a:extLst>
            <a:ext uri="{FF2B5EF4-FFF2-40B4-BE49-F238E27FC236}">
              <a16:creationId xmlns:a16="http://schemas.microsoft.com/office/drawing/2014/main" id="{3F560544-6C54-4BD8-B903-0DCD94CBC63A}"/>
            </a:ext>
          </a:extLst>
        </xdr:cNvPr>
        <xdr:cNvSpPr/>
      </xdr:nvSpPr>
      <xdr:spPr>
        <a:xfrm>
          <a:off x="4175760" y="21755100"/>
          <a:ext cx="213360" cy="205740"/>
        </a:xfrm>
        <a:prstGeom prst="ellipse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>
            <a:solidFill>
              <a:srgbClr val="00B050"/>
            </a:solidFill>
          </a:endParaRPr>
        </a:p>
      </xdr:txBody>
    </xdr:sp>
    <xdr:clientData/>
  </xdr:twoCellAnchor>
  <xdr:twoCellAnchor>
    <xdr:from>
      <xdr:col>3</xdr:col>
      <xdr:colOff>3232785</xdr:colOff>
      <xdr:row>144</xdr:row>
      <xdr:rowOff>1905</xdr:rowOff>
    </xdr:from>
    <xdr:to>
      <xdr:col>3</xdr:col>
      <xdr:colOff>3476625</xdr:colOff>
      <xdr:row>144</xdr:row>
      <xdr:rowOff>230505</xdr:rowOff>
    </xdr:to>
    <xdr:sp macro="" textlink="">
      <xdr:nvSpPr>
        <xdr:cNvPr id="13" name="Ovál 12">
          <a:extLst>
            <a:ext uri="{FF2B5EF4-FFF2-40B4-BE49-F238E27FC236}">
              <a16:creationId xmlns:a16="http://schemas.microsoft.com/office/drawing/2014/main" id="{50D2F07C-23A0-480C-A799-0B6BDA5F203F}"/>
            </a:ext>
          </a:extLst>
        </xdr:cNvPr>
        <xdr:cNvSpPr/>
      </xdr:nvSpPr>
      <xdr:spPr>
        <a:xfrm>
          <a:off x="4223385" y="22909530"/>
          <a:ext cx="243840" cy="228600"/>
        </a:xfrm>
        <a:prstGeom prst="ellipse">
          <a:avLst/>
        </a:prstGeom>
        <a:solidFill>
          <a:schemeClr val="accent2">
            <a:lumMod val="40000"/>
            <a:lumOff val="60000"/>
          </a:schemeClr>
        </a:solidFill>
        <a:ln w="6350"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>
            <a:solidFill>
              <a:srgbClr val="00B05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4"/>
  <sheetViews>
    <sheetView showGridLines="0" tabSelected="1" view="pageBreakPreview" zoomScaleNormal="100" zoomScaleSheetLayoutView="100" workbookViewId="0">
      <pane ySplit="1" topLeftCell="A2" activePane="bottomLeft" state="frozen"/>
      <selection pane="bottomLeft" activeCell="AN8" sqref="AN8"/>
    </sheetView>
  </sheetViews>
  <sheetFormatPr defaultRowHeight="13.5"/>
  <cols>
    <col min="1" max="1" width="7.1640625" customWidth="1"/>
    <col min="2" max="2" width="1.5" customWidth="1"/>
    <col min="3" max="3" width="3.5" customWidth="1"/>
    <col min="4" max="33" width="2.33203125" customWidth="1"/>
    <col min="34" max="34" width="2.83203125" customWidth="1"/>
    <col min="35" max="35" width="27.1640625" customWidth="1"/>
    <col min="36" max="37" width="2.1640625" customWidth="1"/>
    <col min="38" max="38" width="7.1640625" customWidth="1"/>
    <col min="39" max="39" width="2.83203125" customWidth="1"/>
    <col min="40" max="40" width="12.6640625" customWidth="1"/>
    <col min="41" max="41" width="6.5" customWidth="1"/>
    <col min="42" max="42" width="3.5" customWidth="1"/>
    <col min="43" max="43" width="13.5" customWidth="1"/>
    <col min="44" max="44" width="11.6640625" customWidth="1"/>
    <col min="45" max="47" width="22.1640625" hidden="1" customWidth="1"/>
    <col min="48" max="52" width="18.5" hidden="1" customWidth="1"/>
    <col min="53" max="53" width="16.5" hidden="1" customWidth="1"/>
    <col min="54" max="54" width="21.5" hidden="1" customWidth="1"/>
    <col min="55" max="56" width="16.5" hidden="1" customWidth="1"/>
    <col min="57" max="57" width="57" customWidth="1"/>
    <col min="71" max="91" width="9.1640625" hidden="1"/>
  </cols>
  <sheetData>
    <row r="1" spans="1:74" ht="21.4" customHeight="1">
      <c r="A1" s="6" t="s">
        <v>0</v>
      </c>
      <c r="B1" s="7"/>
      <c r="C1" s="7"/>
      <c r="D1" s="8" t="s">
        <v>1</v>
      </c>
      <c r="E1" s="7"/>
      <c r="F1" s="7"/>
      <c r="G1" s="7"/>
      <c r="H1" s="7"/>
      <c r="I1" s="7"/>
      <c r="J1" s="7"/>
      <c r="K1" s="9" t="s">
        <v>2</v>
      </c>
      <c r="L1" s="9"/>
      <c r="M1" s="9"/>
      <c r="N1" s="9"/>
      <c r="O1" s="9"/>
      <c r="P1" s="9"/>
      <c r="Q1" s="9"/>
      <c r="R1" s="9"/>
      <c r="S1" s="9"/>
      <c r="T1" s="7"/>
      <c r="U1" s="7"/>
      <c r="V1" s="7"/>
      <c r="W1" s="9" t="s">
        <v>3</v>
      </c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10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6" t="s">
        <v>4</v>
      </c>
      <c r="BB1" s="6" t="s">
        <v>5</v>
      </c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T1" s="12" t="s">
        <v>6</v>
      </c>
      <c r="BU1" s="12" t="s">
        <v>6</v>
      </c>
      <c r="BV1" s="12" t="s">
        <v>7</v>
      </c>
    </row>
    <row r="2" spans="1:74" ht="36.950000000000003" customHeight="1">
      <c r="AR2" s="131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S2" s="13" t="s">
        <v>8</v>
      </c>
      <c r="BT2" s="13" t="s">
        <v>9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6"/>
      <c r="BS3" s="13" t="s">
        <v>8</v>
      </c>
      <c r="BT3" s="13" t="s">
        <v>10</v>
      </c>
    </row>
    <row r="4" spans="1:74" ht="36.950000000000003" customHeight="1">
      <c r="B4" s="17"/>
      <c r="D4" s="18" t="s">
        <v>11</v>
      </c>
      <c r="AQ4" s="19"/>
      <c r="AS4" s="20" t="s">
        <v>12</v>
      </c>
      <c r="BE4" s="21"/>
      <c r="BS4" s="13" t="s">
        <v>13</v>
      </c>
    </row>
    <row r="5" spans="1:74" ht="14.45" customHeight="1">
      <c r="B5" s="17"/>
      <c r="D5" s="22" t="s">
        <v>14</v>
      </c>
      <c r="K5" s="133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Q5" s="19"/>
      <c r="BE5" s="135"/>
      <c r="BS5" s="13" t="s">
        <v>8</v>
      </c>
    </row>
    <row r="6" spans="1:74" ht="36.950000000000003" customHeight="1">
      <c r="B6" s="17"/>
      <c r="D6" s="24" t="s">
        <v>15</v>
      </c>
      <c r="K6" s="141" t="s">
        <v>80</v>
      </c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Q6" s="19"/>
      <c r="BE6" s="136"/>
      <c r="BS6" s="13" t="s">
        <v>16</v>
      </c>
    </row>
    <row r="7" spans="1:74" ht="14.45" customHeight="1">
      <c r="B7" s="17"/>
      <c r="D7" s="25" t="s">
        <v>17</v>
      </c>
      <c r="K7" s="23" t="s">
        <v>5</v>
      </c>
      <c r="AK7" s="25" t="s">
        <v>18</v>
      </c>
      <c r="AN7" s="23" t="s">
        <v>5</v>
      </c>
      <c r="AQ7" s="19"/>
      <c r="BE7" s="136"/>
      <c r="BS7" s="13" t="s">
        <v>19</v>
      </c>
    </row>
    <row r="8" spans="1:74" ht="14.45" customHeight="1">
      <c r="B8" s="17"/>
      <c r="D8" s="25" t="s">
        <v>89</v>
      </c>
      <c r="G8" s="93"/>
      <c r="AK8" s="25" t="s">
        <v>21</v>
      </c>
      <c r="AN8" s="88"/>
      <c r="AQ8" s="19"/>
      <c r="BE8" s="136"/>
      <c r="BS8" s="13" t="s">
        <v>22</v>
      </c>
    </row>
    <row r="9" spans="1:74" ht="14.45" customHeight="1">
      <c r="B9" s="17"/>
      <c r="AQ9" s="19"/>
      <c r="BE9" s="136"/>
      <c r="BS9" s="13" t="s">
        <v>23</v>
      </c>
    </row>
    <row r="10" spans="1:74" ht="14.45" customHeight="1">
      <c r="B10" s="17"/>
      <c r="D10" s="25" t="s">
        <v>24</v>
      </c>
      <c r="AK10" s="25" t="s">
        <v>25</v>
      </c>
      <c r="AN10" s="23" t="s">
        <v>5</v>
      </c>
      <c r="AQ10" s="19"/>
      <c r="BE10" s="136"/>
      <c r="BS10" s="13" t="s">
        <v>16</v>
      </c>
    </row>
    <row r="11" spans="1:74" ht="18.399999999999999" customHeight="1">
      <c r="B11" s="17"/>
      <c r="E11" s="84"/>
      <c r="F11" s="93" t="s">
        <v>81</v>
      </c>
      <c r="AK11" s="25" t="s">
        <v>26</v>
      </c>
      <c r="AN11" s="23" t="s">
        <v>5</v>
      </c>
      <c r="AQ11" s="19"/>
      <c r="BE11" s="136"/>
      <c r="BS11" s="13" t="s">
        <v>16</v>
      </c>
    </row>
    <row r="12" spans="1:74" ht="6.95" customHeight="1">
      <c r="B12" s="17"/>
      <c r="AQ12" s="19"/>
      <c r="BE12" s="136"/>
      <c r="BS12" s="13" t="s">
        <v>16</v>
      </c>
    </row>
    <row r="13" spans="1:74" ht="14.45" customHeight="1">
      <c r="B13" s="17"/>
      <c r="D13" s="25" t="s">
        <v>27</v>
      </c>
      <c r="AK13" s="25" t="s">
        <v>25</v>
      </c>
      <c r="AN13" s="26"/>
      <c r="AQ13" s="19"/>
      <c r="BE13" s="136"/>
      <c r="BS13" s="13" t="s">
        <v>16</v>
      </c>
    </row>
    <row r="14" spans="1:74" ht="15">
      <c r="B14" s="17"/>
      <c r="E14" s="143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25" t="s">
        <v>26</v>
      </c>
      <c r="AN14" s="26"/>
      <c r="AQ14" s="19"/>
      <c r="BE14" s="136"/>
      <c r="BS14" s="13" t="s">
        <v>16</v>
      </c>
    </row>
    <row r="15" spans="1:74" ht="6.95" customHeight="1">
      <c r="B15" s="17"/>
      <c r="AQ15" s="19"/>
      <c r="BE15" s="136"/>
      <c r="BS15" s="13" t="s">
        <v>6</v>
      </c>
    </row>
    <row r="16" spans="1:74" ht="14.45" customHeight="1">
      <c r="B16" s="17"/>
      <c r="D16" s="25" t="s">
        <v>28</v>
      </c>
      <c r="AK16" s="25" t="s">
        <v>25</v>
      </c>
      <c r="AN16" s="23" t="s">
        <v>5</v>
      </c>
      <c r="AQ16" s="19"/>
      <c r="BE16" s="136"/>
      <c r="BS16" s="13" t="s">
        <v>6</v>
      </c>
    </row>
    <row r="17" spans="2:71" ht="18.399999999999999" customHeight="1">
      <c r="B17" s="17"/>
      <c r="E17" s="23"/>
      <c r="AK17" s="25" t="s">
        <v>26</v>
      </c>
      <c r="AN17" s="23" t="s">
        <v>5</v>
      </c>
      <c r="AQ17" s="19"/>
      <c r="BE17" s="136"/>
      <c r="BS17" s="13" t="s">
        <v>29</v>
      </c>
    </row>
    <row r="18" spans="2:71" ht="6.95" customHeight="1">
      <c r="B18" s="17"/>
      <c r="AQ18" s="19"/>
      <c r="BE18" s="136"/>
      <c r="BS18" s="13" t="s">
        <v>8</v>
      </c>
    </row>
    <row r="19" spans="2:71" ht="14.45" customHeight="1">
      <c r="B19" s="17"/>
      <c r="D19" s="25" t="s">
        <v>30</v>
      </c>
      <c r="AQ19" s="19"/>
      <c r="BE19" s="136"/>
      <c r="BS19" s="13" t="s">
        <v>8</v>
      </c>
    </row>
    <row r="20" spans="2:71" ht="14.45" customHeight="1">
      <c r="B20" s="17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Q20" s="19"/>
      <c r="BE20" s="136"/>
      <c r="BS20" s="13" t="s">
        <v>29</v>
      </c>
    </row>
    <row r="21" spans="2:71" ht="6.95" customHeight="1">
      <c r="B21" s="17"/>
      <c r="AQ21" s="19"/>
      <c r="BE21" s="136"/>
    </row>
    <row r="22" spans="2:71" ht="6.95" customHeight="1">
      <c r="B22" s="1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Q22" s="19"/>
      <c r="BE22" s="136"/>
    </row>
    <row r="23" spans="2:71" s="1" customFormat="1" ht="25.9" customHeight="1">
      <c r="B23" s="28"/>
      <c r="D23" s="29" t="s">
        <v>31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121">
        <f>AG51</f>
        <v>0</v>
      </c>
      <c r="AL23" s="122"/>
      <c r="AM23" s="122"/>
      <c r="AN23" s="122"/>
      <c r="AO23" s="122"/>
      <c r="AQ23" s="31"/>
      <c r="BE23" s="136"/>
    </row>
    <row r="24" spans="2:71" s="1" customFormat="1" ht="6.95" customHeight="1">
      <c r="B24" s="28"/>
      <c r="AQ24" s="31"/>
      <c r="BE24" s="136"/>
    </row>
    <row r="25" spans="2:71" s="1" customFormat="1">
      <c r="B25" s="28"/>
      <c r="L25" s="2" t="s">
        <v>32</v>
      </c>
      <c r="M25" s="2"/>
      <c r="N25" s="2"/>
      <c r="O25" s="2"/>
      <c r="W25" s="120" t="s">
        <v>33</v>
      </c>
      <c r="X25" s="120"/>
      <c r="Y25" s="120"/>
      <c r="Z25" s="120"/>
      <c r="AA25" s="120"/>
      <c r="AB25" s="120"/>
      <c r="AC25" s="120"/>
      <c r="AD25" s="120"/>
      <c r="AE25" s="120"/>
      <c r="AK25" s="120" t="s">
        <v>34</v>
      </c>
      <c r="AL25" s="120"/>
      <c r="AM25" s="120"/>
      <c r="AN25" s="120"/>
      <c r="AO25" s="120"/>
      <c r="AQ25" s="31"/>
      <c r="BE25" s="136"/>
    </row>
    <row r="26" spans="2:71" s="2" customFormat="1" ht="14.45" customHeight="1">
      <c r="B26" s="32"/>
      <c r="D26" s="33" t="s">
        <v>35</v>
      </c>
      <c r="F26" s="33" t="s">
        <v>36</v>
      </c>
      <c r="L26" s="118">
        <v>0.21</v>
      </c>
      <c r="M26" s="119"/>
      <c r="N26" s="119"/>
      <c r="O26" s="119"/>
      <c r="W26" s="123">
        <f>AK23</f>
        <v>0</v>
      </c>
      <c r="X26" s="119"/>
      <c r="Y26" s="119"/>
      <c r="Z26" s="119"/>
      <c r="AA26" s="119"/>
      <c r="AB26" s="119"/>
      <c r="AC26" s="119"/>
      <c r="AD26" s="119"/>
      <c r="AE26" s="119"/>
      <c r="AK26" s="123">
        <f>W26*0.21</f>
        <v>0</v>
      </c>
      <c r="AL26" s="119"/>
      <c r="AM26" s="119"/>
      <c r="AN26" s="119"/>
      <c r="AO26" s="119"/>
      <c r="AQ26" s="34"/>
      <c r="BE26" s="136"/>
    </row>
    <row r="27" spans="2:71" s="2" customFormat="1" ht="14.45" customHeight="1">
      <c r="B27" s="32"/>
      <c r="F27" s="33" t="s">
        <v>37</v>
      </c>
      <c r="L27" s="118">
        <v>0.15</v>
      </c>
      <c r="M27" s="119"/>
      <c r="N27" s="119"/>
      <c r="O27" s="119"/>
      <c r="W27" s="123"/>
      <c r="X27" s="119"/>
      <c r="Y27" s="119"/>
      <c r="Z27" s="119"/>
      <c r="AA27" s="119"/>
      <c r="AB27" s="119"/>
      <c r="AC27" s="119"/>
      <c r="AD27" s="119"/>
      <c r="AE27" s="119"/>
      <c r="AK27" s="123"/>
      <c r="AL27" s="119"/>
      <c r="AM27" s="119"/>
      <c r="AN27" s="119"/>
      <c r="AO27" s="119"/>
      <c r="AQ27" s="34"/>
      <c r="BE27" s="136"/>
    </row>
    <row r="28" spans="2:71" s="2" customFormat="1" ht="14.45" hidden="1" customHeight="1">
      <c r="B28" s="32"/>
      <c r="F28" s="33" t="s">
        <v>38</v>
      </c>
      <c r="L28" s="118">
        <v>0.21</v>
      </c>
      <c r="M28" s="119"/>
      <c r="N28" s="119"/>
      <c r="O28" s="119"/>
      <c r="W28" s="123" t="e">
        <f>ROUND(BB51,2)</f>
        <v>#REF!</v>
      </c>
      <c r="X28" s="119"/>
      <c r="Y28" s="119"/>
      <c r="Z28" s="119"/>
      <c r="AA28" s="119"/>
      <c r="AB28" s="119"/>
      <c r="AC28" s="119"/>
      <c r="AD28" s="119"/>
      <c r="AE28" s="119"/>
      <c r="AK28" s="123">
        <v>0</v>
      </c>
      <c r="AL28" s="119"/>
      <c r="AM28" s="119"/>
      <c r="AN28" s="119"/>
      <c r="AO28" s="119"/>
      <c r="AQ28" s="34"/>
      <c r="BE28" s="136"/>
    </row>
    <row r="29" spans="2:71" s="2" customFormat="1" ht="14.45" hidden="1" customHeight="1">
      <c r="B29" s="32"/>
      <c r="F29" s="33" t="s">
        <v>39</v>
      </c>
      <c r="L29" s="118">
        <v>0.15</v>
      </c>
      <c r="M29" s="119"/>
      <c r="N29" s="119"/>
      <c r="O29" s="119"/>
      <c r="W29" s="123" t="e">
        <f>ROUND(BC51,2)</f>
        <v>#REF!</v>
      </c>
      <c r="X29" s="119"/>
      <c r="Y29" s="119"/>
      <c r="Z29" s="119"/>
      <c r="AA29" s="119"/>
      <c r="AB29" s="119"/>
      <c r="AC29" s="119"/>
      <c r="AD29" s="119"/>
      <c r="AE29" s="119"/>
      <c r="AK29" s="123">
        <v>0</v>
      </c>
      <c r="AL29" s="119"/>
      <c r="AM29" s="119"/>
      <c r="AN29" s="119"/>
      <c r="AO29" s="119"/>
      <c r="AQ29" s="34"/>
      <c r="BE29" s="136"/>
    </row>
    <row r="30" spans="2:71" s="2" customFormat="1" ht="14.45" hidden="1" customHeight="1">
      <c r="B30" s="32"/>
      <c r="F30" s="33" t="s">
        <v>40</v>
      </c>
      <c r="L30" s="118">
        <v>0</v>
      </c>
      <c r="M30" s="119"/>
      <c r="N30" s="119"/>
      <c r="O30" s="119"/>
      <c r="W30" s="123" t="e">
        <f>ROUND(BD51,2)</f>
        <v>#REF!</v>
      </c>
      <c r="X30" s="119"/>
      <c r="Y30" s="119"/>
      <c r="Z30" s="119"/>
      <c r="AA30" s="119"/>
      <c r="AB30" s="119"/>
      <c r="AC30" s="119"/>
      <c r="AD30" s="119"/>
      <c r="AE30" s="119"/>
      <c r="AK30" s="123">
        <v>0</v>
      </c>
      <c r="AL30" s="119"/>
      <c r="AM30" s="119"/>
      <c r="AN30" s="119"/>
      <c r="AO30" s="119"/>
      <c r="AQ30" s="34"/>
      <c r="BE30" s="136"/>
    </row>
    <row r="31" spans="2:71" s="1" customFormat="1" ht="6.95" customHeight="1">
      <c r="B31" s="28"/>
      <c r="AQ31" s="31"/>
      <c r="BE31" s="136"/>
    </row>
    <row r="32" spans="2:71" s="1" customFormat="1" ht="25.9" customHeight="1">
      <c r="B32" s="28"/>
      <c r="C32" s="35"/>
      <c r="D32" s="36" t="s">
        <v>41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8" t="s">
        <v>42</v>
      </c>
      <c r="U32" s="37"/>
      <c r="V32" s="37"/>
      <c r="W32" s="37"/>
      <c r="X32" s="137" t="s">
        <v>43</v>
      </c>
      <c r="Y32" s="138"/>
      <c r="Z32" s="138"/>
      <c r="AA32" s="138"/>
      <c r="AB32" s="138"/>
      <c r="AC32" s="37"/>
      <c r="AD32" s="37"/>
      <c r="AE32" s="37"/>
      <c r="AF32" s="37"/>
      <c r="AG32" s="37"/>
      <c r="AH32" s="37"/>
      <c r="AI32" s="37"/>
      <c r="AJ32" s="37"/>
      <c r="AK32" s="139">
        <f>AK26+W26</f>
        <v>0</v>
      </c>
      <c r="AL32" s="138"/>
      <c r="AM32" s="138"/>
      <c r="AN32" s="138"/>
      <c r="AO32" s="140"/>
      <c r="AP32" s="35"/>
      <c r="AQ32" s="39"/>
      <c r="BE32" s="136"/>
    </row>
    <row r="33" spans="2:56" s="1" customFormat="1" ht="6.95" customHeight="1">
      <c r="B33" s="28"/>
      <c r="AQ33" s="31"/>
    </row>
    <row r="34" spans="2:56" s="1" customFormat="1" ht="6.95" customHeight="1"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2"/>
    </row>
    <row r="38" spans="2:56" s="1" customFormat="1" ht="6.95" customHeight="1"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28"/>
    </row>
    <row r="39" spans="2:56" s="1" customFormat="1" ht="36.950000000000003" customHeight="1">
      <c r="B39" s="28"/>
      <c r="C39" s="18" t="s">
        <v>44</v>
      </c>
      <c r="AR39" s="28"/>
    </row>
    <row r="40" spans="2:56" s="1" customFormat="1" ht="6.95" customHeight="1">
      <c r="B40" s="28"/>
      <c r="AR40" s="28"/>
    </row>
    <row r="41" spans="2:56" s="3" customFormat="1" ht="14.45" customHeight="1">
      <c r="B41" s="45"/>
      <c r="C41" s="25" t="s">
        <v>14</v>
      </c>
      <c r="AR41" s="45"/>
    </row>
    <row r="42" spans="2:56" s="4" customFormat="1" ht="36.950000000000003" customHeight="1">
      <c r="B42" s="46"/>
      <c r="C42" s="47" t="s">
        <v>15</v>
      </c>
      <c r="L42" s="150" t="str">
        <f>K6</f>
        <v>Obec Hraběšín - Obnova místních komunikací v obci Hraběšín</v>
      </c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R42" s="46"/>
    </row>
    <row r="43" spans="2:56" s="1" customFormat="1" ht="6.95" customHeight="1">
      <c r="B43" s="28"/>
      <c r="AR43" s="28"/>
    </row>
    <row r="44" spans="2:56" s="1" customFormat="1" ht="15">
      <c r="B44" s="28"/>
      <c r="C44" s="153" t="s">
        <v>90</v>
      </c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I44" s="25" t="s">
        <v>21</v>
      </c>
      <c r="AM44" s="152" t="str">
        <f>IF(AN8= "","",AN8)</f>
        <v/>
      </c>
      <c r="AN44" s="152"/>
      <c r="AR44" s="28"/>
    </row>
    <row r="45" spans="2:56" s="1" customFormat="1" ht="6.95" customHeight="1">
      <c r="B45" s="28"/>
      <c r="AR45" s="28"/>
    </row>
    <row r="46" spans="2:56" s="1" customFormat="1" ht="15">
      <c r="B46" s="28"/>
      <c r="C46" s="94" t="s">
        <v>82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I46" s="25" t="s">
        <v>28</v>
      </c>
      <c r="AM46" s="157" t="str">
        <f>IF(E17="","",E17)</f>
        <v/>
      </c>
      <c r="AN46" s="157"/>
      <c r="AO46" s="157"/>
      <c r="AP46" s="157"/>
      <c r="AR46" s="28"/>
      <c r="AS46" s="124" t="s">
        <v>45</v>
      </c>
      <c r="AT46" s="125"/>
      <c r="AU46" s="48"/>
      <c r="AV46" s="48"/>
      <c r="AW46" s="48"/>
      <c r="AX46" s="48"/>
      <c r="AY46" s="48"/>
      <c r="AZ46" s="48"/>
      <c r="BA46" s="48"/>
      <c r="BB46" s="48"/>
      <c r="BC46" s="48"/>
      <c r="BD46" s="49"/>
    </row>
    <row r="47" spans="2:56" s="1" customFormat="1" ht="15">
      <c r="B47" s="28"/>
      <c r="C47" s="25" t="s">
        <v>224</v>
      </c>
      <c r="L47" s="3"/>
      <c r="AR47" s="28"/>
      <c r="AS47" s="126"/>
      <c r="AT47" s="127"/>
      <c r="BD47" s="50"/>
    </row>
    <row r="48" spans="2:56" s="1" customFormat="1" ht="10.9" customHeight="1">
      <c r="B48" s="28"/>
      <c r="AR48" s="28"/>
      <c r="AS48" s="126"/>
      <c r="AT48" s="127"/>
      <c r="BD48" s="50"/>
    </row>
    <row r="49" spans="1:91" s="1" customFormat="1" ht="29.25" customHeight="1">
      <c r="B49" s="28"/>
      <c r="C49" s="155" t="s">
        <v>46</v>
      </c>
      <c r="D49" s="129"/>
      <c r="E49" s="129"/>
      <c r="F49" s="129"/>
      <c r="G49" s="129"/>
      <c r="H49" s="51"/>
      <c r="I49" s="128" t="s">
        <v>47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56" t="s">
        <v>48</v>
      </c>
      <c r="AH49" s="129"/>
      <c r="AI49" s="129"/>
      <c r="AJ49" s="129"/>
      <c r="AK49" s="129"/>
      <c r="AL49" s="129"/>
      <c r="AM49" s="129"/>
      <c r="AN49" s="128" t="s">
        <v>49</v>
      </c>
      <c r="AO49" s="129"/>
      <c r="AP49" s="129"/>
      <c r="AQ49" s="52" t="s">
        <v>50</v>
      </c>
      <c r="AR49" s="28"/>
      <c r="AS49" s="53" t="s">
        <v>51</v>
      </c>
      <c r="AT49" s="54" t="s">
        <v>52</v>
      </c>
      <c r="AU49" s="54" t="s">
        <v>53</v>
      </c>
      <c r="AV49" s="54" t="s">
        <v>54</v>
      </c>
      <c r="AW49" s="54" t="s">
        <v>55</v>
      </c>
      <c r="AX49" s="54" t="s">
        <v>56</v>
      </c>
      <c r="AY49" s="54" t="s">
        <v>57</v>
      </c>
      <c r="AZ49" s="54" t="s">
        <v>58</v>
      </c>
      <c r="BA49" s="54" t="s">
        <v>59</v>
      </c>
      <c r="BB49" s="54" t="s">
        <v>60</v>
      </c>
      <c r="BC49" s="54" t="s">
        <v>61</v>
      </c>
      <c r="BD49" s="55" t="s">
        <v>62</v>
      </c>
    </row>
    <row r="50" spans="1:91" s="1" customFormat="1" ht="10.9" customHeight="1">
      <c r="B50" s="28"/>
      <c r="AR50" s="28"/>
      <c r="AS50" s="56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9"/>
    </row>
    <row r="51" spans="1:91" s="4" customFormat="1" ht="32.450000000000003" customHeight="1">
      <c r="B51" s="46"/>
      <c r="C51" s="57" t="s">
        <v>63</v>
      </c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130">
        <f>ROUND(SUM(AG52:AG52),2)</f>
        <v>0</v>
      </c>
      <c r="AH51" s="130"/>
      <c r="AI51" s="130"/>
      <c r="AJ51" s="130"/>
      <c r="AK51" s="130"/>
      <c r="AL51" s="130"/>
      <c r="AM51" s="130"/>
      <c r="AN51" s="149">
        <f>SUM(AN52:AP52)</f>
        <v>0</v>
      </c>
      <c r="AO51" s="149"/>
      <c r="AP51" s="149"/>
      <c r="AQ51" s="59" t="s">
        <v>5</v>
      </c>
      <c r="AR51" s="46"/>
      <c r="AS51" s="60">
        <f>ROUND(SUM(AS52:AS52),2)</f>
        <v>0</v>
      </c>
      <c r="AT51" s="61" t="e">
        <f t="shared" ref="AT51:AT52" si="0">ROUND(SUM(AV51:AW51),2)</f>
        <v>#REF!</v>
      </c>
      <c r="AU51" s="62" t="e">
        <f>ROUND(SUM(AU52:AU52),5)</f>
        <v>#REF!</v>
      </c>
      <c r="AV51" s="61" t="e">
        <f>ROUND(AZ51*L26,2)</f>
        <v>#REF!</v>
      </c>
      <c r="AW51" s="61" t="e">
        <f>ROUND(BA51*L27,2)</f>
        <v>#REF!</v>
      </c>
      <c r="AX51" s="61" t="e">
        <f>ROUND(BB51*L26,2)</f>
        <v>#REF!</v>
      </c>
      <c r="AY51" s="61" t="e">
        <f>ROUND(BC51*L27,2)</f>
        <v>#REF!</v>
      </c>
      <c r="AZ51" s="61" t="e">
        <f>ROUND(SUM(AZ52:AZ52),2)</f>
        <v>#REF!</v>
      </c>
      <c r="BA51" s="61" t="e">
        <f>ROUND(SUM(BA52:BA52),2)</f>
        <v>#REF!</v>
      </c>
      <c r="BB51" s="61" t="e">
        <f>ROUND(SUM(BB52:BB52),2)</f>
        <v>#REF!</v>
      </c>
      <c r="BC51" s="61" t="e">
        <f>ROUND(SUM(BC52:BC52),2)</f>
        <v>#REF!</v>
      </c>
      <c r="BD51" s="63" t="e">
        <f>ROUND(SUM(BD52:BD52),2)</f>
        <v>#REF!</v>
      </c>
      <c r="BS51" s="47" t="s">
        <v>64</v>
      </c>
      <c r="BT51" s="47" t="s">
        <v>65</v>
      </c>
      <c r="BU51" s="64" t="s">
        <v>66</v>
      </c>
      <c r="BV51" s="47" t="s">
        <v>67</v>
      </c>
      <c r="BW51" s="47" t="s">
        <v>7</v>
      </c>
      <c r="BX51" s="47" t="s">
        <v>68</v>
      </c>
      <c r="CL51" s="47" t="s">
        <v>5</v>
      </c>
    </row>
    <row r="52" spans="1:91" s="5" customFormat="1" ht="14.45" customHeight="1">
      <c r="A52" s="65"/>
      <c r="B52" s="66"/>
      <c r="C52" s="67"/>
      <c r="D52" s="141" t="s">
        <v>83</v>
      </c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8">
        <f>'Obnova MK '!H10</f>
        <v>0</v>
      </c>
      <c r="AH52" s="148"/>
      <c r="AI52" s="148"/>
      <c r="AJ52" s="148"/>
      <c r="AK52" s="148"/>
      <c r="AL52" s="148"/>
      <c r="AM52" s="148"/>
      <c r="AN52" s="146">
        <f>AG52*1.21</f>
        <v>0</v>
      </c>
      <c r="AO52" s="147"/>
      <c r="AP52" s="147"/>
      <c r="AQ52" s="68" t="s">
        <v>69</v>
      </c>
      <c r="AR52" s="66"/>
      <c r="AS52" s="69">
        <v>0</v>
      </c>
      <c r="AT52" s="70" t="e">
        <f t="shared" si="0"/>
        <v>#REF!</v>
      </c>
      <c r="AU52" s="71" t="e">
        <f>#REF!</f>
        <v>#REF!</v>
      </c>
      <c r="AV52" s="70" t="e">
        <f>#REF!</f>
        <v>#REF!</v>
      </c>
      <c r="AW52" s="70" t="e">
        <f>#REF!</f>
        <v>#REF!</v>
      </c>
      <c r="AX52" s="70" t="e">
        <f>#REF!</f>
        <v>#REF!</v>
      </c>
      <c r="AY52" s="70" t="e">
        <f>#REF!</f>
        <v>#REF!</v>
      </c>
      <c r="AZ52" s="70" t="e">
        <f>#REF!</f>
        <v>#REF!</v>
      </c>
      <c r="BA52" s="70" t="e">
        <f>#REF!</f>
        <v>#REF!</v>
      </c>
      <c r="BB52" s="70" t="e">
        <f>#REF!</f>
        <v>#REF!</v>
      </c>
      <c r="BC52" s="70" t="e">
        <f>#REF!</f>
        <v>#REF!</v>
      </c>
      <c r="BD52" s="72" t="e">
        <f>#REF!</f>
        <v>#REF!</v>
      </c>
      <c r="BT52" s="73" t="s">
        <v>19</v>
      </c>
      <c r="BV52" s="73" t="s">
        <v>67</v>
      </c>
      <c r="BW52" s="73" t="s">
        <v>70</v>
      </c>
      <c r="BX52" s="73" t="s">
        <v>7</v>
      </c>
      <c r="CL52" s="73" t="s">
        <v>71</v>
      </c>
      <c r="CM52" s="73" t="s">
        <v>72</v>
      </c>
    </row>
    <row r="53" spans="1:91" s="1" customFormat="1" ht="30" customHeight="1">
      <c r="B53" s="28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92"/>
      <c r="AH53" s="92"/>
      <c r="AI53" s="92"/>
      <c r="AJ53" s="92"/>
      <c r="AK53" s="92"/>
      <c r="AL53" s="92"/>
      <c r="AM53" s="92"/>
      <c r="AR53" s="28"/>
    </row>
    <row r="54" spans="1:91" s="1" customFormat="1" ht="6.95" customHeight="1">
      <c r="B54" s="40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28"/>
    </row>
  </sheetData>
  <mergeCells count="40">
    <mergeCell ref="AN52:AP52"/>
    <mergeCell ref="AG52:AM52"/>
    <mergeCell ref="AN51:AP51"/>
    <mergeCell ref="L42:AO42"/>
    <mergeCell ref="AM44:AN44"/>
    <mergeCell ref="D52:AF53"/>
    <mergeCell ref="C44:AD44"/>
    <mergeCell ref="C49:G49"/>
    <mergeCell ref="I49:AF49"/>
    <mergeCell ref="AG49:AM49"/>
    <mergeCell ref="AM46:AP46"/>
    <mergeCell ref="AS46:AT48"/>
    <mergeCell ref="AN49:AP49"/>
    <mergeCell ref="AG51:AM51"/>
    <mergeCell ref="AR2:BE2"/>
    <mergeCell ref="K5:AO5"/>
    <mergeCell ref="W28:AE28"/>
    <mergeCell ref="AK28:AO28"/>
    <mergeCell ref="BE5:BE32"/>
    <mergeCell ref="X32:AB32"/>
    <mergeCell ref="AK32:AO32"/>
    <mergeCell ref="K6:AO6"/>
    <mergeCell ref="AK29:AO29"/>
    <mergeCell ref="L29:O29"/>
    <mergeCell ref="L28:O28"/>
    <mergeCell ref="E14:AJ14"/>
    <mergeCell ref="E20:AN20"/>
    <mergeCell ref="L30:O30"/>
    <mergeCell ref="L26:O26"/>
    <mergeCell ref="W25:AE25"/>
    <mergeCell ref="AK23:AO23"/>
    <mergeCell ref="L27:O27"/>
    <mergeCell ref="W29:AE29"/>
    <mergeCell ref="AK25:AO25"/>
    <mergeCell ref="W27:AE27"/>
    <mergeCell ref="AK27:AO27"/>
    <mergeCell ref="W26:AE26"/>
    <mergeCell ref="AK30:AO30"/>
    <mergeCell ref="W30:AE30"/>
    <mergeCell ref="AK26:AO26"/>
  </mergeCells>
  <hyperlinks>
    <hyperlink ref="K1:S1" location="C2" display="1) Rekapitulace stavby" xr:uid="{00000000-0004-0000-0000-000000000000}"/>
    <hyperlink ref="W1:AI1" location="C51" display="2) Rekapitulace objektů stavby a soupisů prací" xr:uid="{00000000-0004-0000-00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6"/>
  <sheetViews>
    <sheetView showGridLines="0" view="pageBreakPreview" zoomScaleNormal="100" zoomScaleSheetLayoutView="100" workbookViewId="0">
      <pane ySplit="1" topLeftCell="A2" activePane="bottomLeft" state="frozen"/>
      <selection pane="bottomLeft" activeCell="G156" sqref="G156"/>
    </sheetView>
  </sheetViews>
  <sheetFormatPr defaultColWidth="9.33203125" defaultRowHeight="13.5"/>
  <cols>
    <col min="1" max="1" width="3.33203125" customWidth="1"/>
    <col min="2" max="2" width="4.1640625" customWidth="1"/>
    <col min="3" max="3" width="10.33203125" customWidth="1"/>
    <col min="4" max="4" width="117.33203125" customWidth="1"/>
    <col min="5" max="5" width="4.6640625" customWidth="1"/>
    <col min="6" max="6" width="9.33203125" customWidth="1"/>
    <col min="7" max="7" width="10.83203125" style="74" customWidth="1"/>
    <col min="8" max="8" width="15.5" customWidth="1"/>
  </cols>
  <sheetData>
    <row r="1" spans="1:11" s="1" customFormat="1" ht="19.149999999999999" customHeight="1">
      <c r="A1" s="158" t="s">
        <v>225</v>
      </c>
      <c r="B1" s="158"/>
      <c r="C1" s="158"/>
      <c r="D1" s="158"/>
      <c r="E1" s="158"/>
      <c r="F1" s="158"/>
      <c r="G1" s="158"/>
      <c r="H1" s="158"/>
    </row>
    <row r="2" spans="1:11" s="1" customFormat="1" ht="14.45" customHeight="1">
      <c r="A2" s="85" t="s">
        <v>15</v>
      </c>
      <c r="G2" s="79"/>
    </row>
    <row r="3" spans="1:11" s="1" customFormat="1" ht="23.25" customHeight="1">
      <c r="C3" s="150" t="s">
        <v>84</v>
      </c>
      <c r="D3" s="150"/>
      <c r="E3" s="150"/>
      <c r="F3" s="150"/>
      <c r="G3" s="79"/>
    </row>
    <row r="4" spans="1:11" s="1" customFormat="1" ht="18" customHeight="1">
      <c r="A4" s="85" t="s">
        <v>20</v>
      </c>
      <c r="D4" s="84" t="s">
        <v>85</v>
      </c>
      <c r="G4" s="87" t="s">
        <v>226</v>
      </c>
      <c r="H4" s="87"/>
    </row>
    <row r="5" spans="1:11" s="1" customFormat="1" ht="6.95" customHeight="1">
      <c r="G5" s="79"/>
    </row>
    <row r="6" spans="1:11" s="1" customFormat="1" ht="15">
      <c r="A6" s="85" t="s">
        <v>24</v>
      </c>
      <c r="D6" s="84" t="s">
        <v>81</v>
      </c>
      <c r="G6" s="86"/>
      <c r="H6" s="84"/>
    </row>
    <row r="7" spans="1:11" s="1" customFormat="1" ht="14.45" customHeight="1">
      <c r="A7" s="85" t="s">
        <v>27</v>
      </c>
      <c r="D7" s="84"/>
      <c r="G7" s="79"/>
    </row>
    <row r="8" spans="1:11" s="1" customFormat="1" ht="6.6" customHeight="1">
      <c r="G8" s="79"/>
    </row>
    <row r="9" spans="1:11" s="81" customFormat="1" ht="29.25" customHeight="1">
      <c r="A9" s="82" t="s">
        <v>78</v>
      </c>
      <c r="B9" s="82" t="s">
        <v>50</v>
      </c>
      <c r="C9" s="82" t="s">
        <v>46</v>
      </c>
      <c r="D9" s="82" t="s">
        <v>77</v>
      </c>
      <c r="E9" s="82" t="s">
        <v>76</v>
      </c>
      <c r="F9" s="82" t="s">
        <v>75</v>
      </c>
      <c r="G9" s="83" t="s">
        <v>74</v>
      </c>
      <c r="H9" s="82" t="s">
        <v>73</v>
      </c>
    </row>
    <row r="10" spans="1:11" s="1" customFormat="1" ht="22.5" customHeight="1">
      <c r="A10" s="80" t="s">
        <v>214</v>
      </c>
      <c r="G10" s="79"/>
      <c r="H10" s="112">
        <f>H12+H28+H41+H54+H70+H87+H102+H116+H130+H145</f>
        <v>0</v>
      </c>
    </row>
    <row r="11" spans="1:11" s="1" customFormat="1" ht="22.5" customHeight="1">
      <c r="A11" s="80"/>
      <c r="G11" s="79"/>
      <c r="H11" s="112"/>
    </row>
    <row r="12" spans="1:11" s="75" customFormat="1" ht="24.75" customHeight="1">
      <c r="B12" s="78"/>
      <c r="C12" s="77"/>
      <c r="D12" s="113" t="s">
        <v>86</v>
      </c>
      <c r="G12" s="76"/>
      <c r="H12" s="111">
        <f>SUM(H13:H22)</f>
        <v>0</v>
      </c>
      <c r="K12" s="117"/>
    </row>
    <row r="13" spans="1:11" s="75" customFormat="1" ht="12.6" customHeight="1">
      <c r="A13" s="99">
        <v>1</v>
      </c>
      <c r="B13" s="99" t="s">
        <v>79</v>
      </c>
      <c r="C13" s="100" t="s">
        <v>98</v>
      </c>
      <c r="D13" s="101" t="s">
        <v>99</v>
      </c>
      <c r="E13" s="102" t="s">
        <v>100</v>
      </c>
      <c r="F13" s="103">
        <v>1</v>
      </c>
      <c r="G13" s="104"/>
      <c r="H13" s="105">
        <f t="shared" ref="H13:H22" si="0">F13*G13</f>
        <v>0</v>
      </c>
    </row>
    <row r="14" spans="1:11" s="75" customFormat="1" ht="13.15" customHeight="1">
      <c r="A14" s="99">
        <v>2</v>
      </c>
      <c r="B14" s="99" t="s">
        <v>79</v>
      </c>
      <c r="C14" s="100" t="s">
        <v>101</v>
      </c>
      <c r="D14" s="101" t="s">
        <v>102</v>
      </c>
      <c r="E14" s="102" t="s">
        <v>103</v>
      </c>
      <c r="F14" s="106">
        <v>4.4000000000000004</v>
      </c>
      <c r="G14" s="104"/>
      <c r="H14" s="105">
        <f t="shared" si="0"/>
        <v>0</v>
      </c>
    </row>
    <row r="15" spans="1:11" s="75" customFormat="1" ht="13.15" customHeight="1">
      <c r="A15" s="99">
        <v>3</v>
      </c>
      <c r="B15" s="99" t="s">
        <v>79</v>
      </c>
      <c r="C15" s="100" t="s">
        <v>104</v>
      </c>
      <c r="D15" s="101" t="s">
        <v>105</v>
      </c>
      <c r="E15" s="102" t="s">
        <v>106</v>
      </c>
      <c r="F15" s="106">
        <v>354</v>
      </c>
      <c r="G15" s="104"/>
      <c r="H15" s="105">
        <f t="shared" si="0"/>
        <v>0</v>
      </c>
    </row>
    <row r="16" spans="1:11" s="75" customFormat="1" ht="13.15" customHeight="1">
      <c r="A16" s="99">
        <v>4</v>
      </c>
      <c r="B16" s="99" t="s">
        <v>79</v>
      </c>
      <c r="C16" s="108" t="s">
        <v>107</v>
      </c>
      <c r="D16" s="109" t="s">
        <v>108</v>
      </c>
      <c r="E16" s="102" t="s">
        <v>106</v>
      </c>
      <c r="F16" s="106">
        <v>354</v>
      </c>
      <c r="G16" s="104"/>
      <c r="H16" s="105">
        <f t="shared" si="0"/>
        <v>0</v>
      </c>
    </row>
    <row r="17" spans="1:8" s="75" customFormat="1" ht="13.15" customHeight="1">
      <c r="A17" s="99">
        <v>5</v>
      </c>
      <c r="B17" s="99" t="s">
        <v>79</v>
      </c>
      <c r="C17" s="100" t="s">
        <v>109</v>
      </c>
      <c r="D17" s="101" t="s">
        <v>110</v>
      </c>
      <c r="E17" s="102" t="s">
        <v>106</v>
      </c>
      <c r="F17" s="106">
        <v>354</v>
      </c>
      <c r="G17" s="104"/>
      <c r="H17" s="105">
        <f t="shared" si="0"/>
        <v>0</v>
      </c>
    </row>
    <row r="18" spans="1:8" s="75" customFormat="1" ht="13.15" customHeight="1">
      <c r="A18" s="99">
        <v>6</v>
      </c>
      <c r="B18" s="99" t="s">
        <v>79</v>
      </c>
      <c r="C18" s="100" t="s">
        <v>111</v>
      </c>
      <c r="D18" s="101" t="s">
        <v>112</v>
      </c>
      <c r="E18" s="102" t="s">
        <v>106</v>
      </c>
      <c r="F18" s="106">
        <v>354</v>
      </c>
      <c r="G18" s="104"/>
      <c r="H18" s="105">
        <f t="shared" si="0"/>
        <v>0</v>
      </c>
    </row>
    <row r="19" spans="1:8" s="75" customFormat="1" ht="13.15" customHeight="1">
      <c r="A19" s="99">
        <v>7</v>
      </c>
      <c r="B19" s="99" t="s">
        <v>79</v>
      </c>
      <c r="C19" s="100" t="s">
        <v>113</v>
      </c>
      <c r="D19" s="101" t="s">
        <v>114</v>
      </c>
      <c r="E19" s="102" t="s">
        <v>103</v>
      </c>
      <c r="F19" s="106">
        <v>4.4000000000000004</v>
      </c>
      <c r="G19" s="104"/>
      <c r="H19" s="105">
        <f t="shared" si="0"/>
        <v>0</v>
      </c>
    </row>
    <row r="20" spans="1:8" s="75" customFormat="1" ht="13.15" customHeight="1">
      <c r="A20" s="99">
        <v>8</v>
      </c>
      <c r="B20" s="99" t="s">
        <v>79</v>
      </c>
      <c r="C20" s="100" t="s">
        <v>115</v>
      </c>
      <c r="D20" s="101" t="s">
        <v>116</v>
      </c>
      <c r="E20" s="102" t="s">
        <v>117</v>
      </c>
      <c r="F20" s="106">
        <v>1</v>
      </c>
      <c r="G20" s="104"/>
      <c r="H20" s="105">
        <f t="shared" si="0"/>
        <v>0</v>
      </c>
    </row>
    <row r="21" spans="1:8" s="75" customFormat="1" ht="13.15" customHeight="1">
      <c r="A21" s="99">
        <v>9</v>
      </c>
      <c r="B21" s="99" t="s">
        <v>79</v>
      </c>
      <c r="C21" s="100" t="s">
        <v>118</v>
      </c>
      <c r="D21" s="109" t="s">
        <v>119</v>
      </c>
      <c r="E21" s="102" t="s">
        <v>117</v>
      </c>
      <c r="F21" s="106">
        <v>1</v>
      </c>
      <c r="G21" s="104"/>
      <c r="H21" s="105">
        <f t="shared" ref="H21" si="1">F21*G21</f>
        <v>0</v>
      </c>
    </row>
    <row r="22" spans="1:8" s="75" customFormat="1" ht="13.15" customHeight="1">
      <c r="A22" s="114">
        <v>10</v>
      </c>
      <c r="B22" s="114" t="s">
        <v>79</v>
      </c>
      <c r="C22" s="108" t="s">
        <v>215</v>
      </c>
      <c r="D22" s="109" t="s">
        <v>216</v>
      </c>
      <c r="E22" s="115" t="s">
        <v>106</v>
      </c>
      <c r="F22" s="106">
        <v>354</v>
      </c>
      <c r="G22" s="104"/>
      <c r="H22" s="105">
        <f t="shared" si="0"/>
        <v>0</v>
      </c>
    </row>
    <row r="23" spans="1:8" s="75" customFormat="1" ht="13.15" customHeight="1">
      <c r="A23" s="91" t="s">
        <v>126</v>
      </c>
      <c r="B23" s="91"/>
      <c r="C23" s="91"/>
      <c r="D23" s="91"/>
      <c r="E23" s="81"/>
      <c r="F23" s="96"/>
      <c r="G23" s="98"/>
      <c r="H23" s="97"/>
    </row>
    <row r="24" spans="1:8" s="75" customFormat="1" ht="13.15" customHeight="1">
      <c r="A24" s="91" t="s">
        <v>127</v>
      </c>
      <c r="B24" s="91"/>
      <c r="C24" s="91"/>
      <c r="D24" s="91"/>
      <c r="E24" s="81"/>
      <c r="F24" s="96"/>
      <c r="G24" s="98"/>
      <c r="H24" s="97"/>
    </row>
    <row r="25" spans="1:8" s="75" customFormat="1" ht="13.15" customHeight="1">
      <c r="A25" s="91"/>
      <c r="B25" s="91"/>
      <c r="C25" s="91"/>
      <c r="D25" s="91"/>
      <c r="E25" s="81"/>
      <c r="F25" s="96"/>
      <c r="G25" s="98"/>
      <c r="H25" s="97"/>
    </row>
    <row r="26" spans="1:8" s="75" customFormat="1" ht="13.15" customHeight="1">
      <c r="A26" s="91"/>
      <c r="B26" s="91"/>
      <c r="C26" s="91"/>
      <c r="D26" s="91"/>
      <c r="E26" s="81"/>
      <c r="F26" s="96"/>
      <c r="G26" s="98"/>
      <c r="H26" s="97"/>
    </row>
    <row r="27" spans="1:8" s="75" customFormat="1" ht="13.15" customHeight="1">
      <c r="A27" s="91"/>
      <c r="B27" s="91"/>
      <c r="C27" s="91"/>
      <c r="D27" s="91"/>
      <c r="E27" s="81"/>
      <c r="F27" s="96"/>
      <c r="G27" s="98"/>
      <c r="H27" s="97"/>
    </row>
    <row r="28" spans="1:8" s="75" customFormat="1" ht="19.149999999999999" customHeight="1">
      <c r="A28" s="95"/>
      <c r="B28" s="95"/>
      <c r="C28" s="89"/>
      <c r="D28" s="113" t="s">
        <v>87</v>
      </c>
      <c r="E28" s="81"/>
      <c r="F28" s="96"/>
      <c r="G28" s="98"/>
      <c r="H28" s="110">
        <f>SUM(H29:H36)</f>
        <v>0</v>
      </c>
    </row>
    <row r="29" spans="1:8" s="75" customFormat="1" ht="12" customHeight="1">
      <c r="A29" s="99">
        <v>1</v>
      </c>
      <c r="B29" s="99" t="s">
        <v>79</v>
      </c>
      <c r="C29" s="100" t="s">
        <v>98</v>
      </c>
      <c r="D29" s="101" t="s">
        <v>99</v>
      </c>
      <c r="E29" s="102" t="s">
        <v>100</v>
      </c>
      <c r="F29" s="106">
        <v>1</v>
      </c>
      <c r="G29" s="104"/>
      <c r="H29" s="105">
        <f t="shared" ref="H29:H34" si="2">F29*G29</f>
        <v>0</v>
      </c>
    </row>
    <row r="30" spans="1:8" s="75" customFormat="1" ht="12.6" customHeight="1">
      <c r="A30" s="99">
        <v>2</v>
      </c>
      <c r="B30" s="99" t="s">
        <v>79</v>
      </c>
      <c r="C30" s="100" t="s">
        <v>101</v>
      </c>
      <c r="D30" s="101" t="s">
        <v>120</v>
      </c>
      <c r="E30" s="102" t="s">
        <v>103</v>
      </c>
      <c r="F30" s="103">
        <v>3</v>
      </c>
      <c r="G30" s="104"/>
      <c r="H30" s="105">
        <f t="shared" si="2"/>
        <v>0</v>
      </c>
    </row>
    <row r="31" spans="1:8" s="75" customFormat="1" ht="12.6" customHeight="1">
      <c r="A31" s="99">
        <v>3</v>
      </c>
      <c r="B31" s="99" t="s">
        <v>79</v>
      </c>
      <c r="C31" s="100" t="s">
        <v>104</v>
      </c>
      <c r="D31" s="101" t="s">
        <v>121</v>
      </c>
      <c r="E31" s="102" t="s">
        <v>106</v>
      </c>
      <c r="F31" s="103">
        <v>63</v>
      </c>
      <c r="G31" s="104"/>
      <c r="H31" s="105">
        <f t="shared" si="2"/>
        <v>0</v>
      </c>
    </row>
    <row r="32" spans="1:8" s="75" customFormat="1" ht="13.15" customHeight="1">
      <c r="A32" s="99">
        <v>4</v>
      </c>
      <c r="B32" s="99" t="s">
        <v>79</v>
      </c>
      <c r="C32" s="100" t="s">
        <v>107</v>
      </c>
      <c r="D32" s="101" t="s">
        <v>122</v>
      </c>
      <c r="E32" s="102" t="s">
        <v>106</v>
      </c>
      <c r="F32" s="106">
        <v>63</v>
      </c>
      <c r="G32" s="104"/>
      <c r="H32" s="105">
        <f t="shared" si="2"/>
        <v>0</v>
      </c>
    </row>
    <row r="33" spans="1:8" s="75" customFormat="1" ht="13.15" customHeight="1">
      <c r="A33" s="99">
        <v>5</v>
      </c>
      <c r="B33" s="99" t="s">
        <v>79</v>
      </c>
      <c r="C33" s="100" t="s">
        <v>109</v>
      </c>
      <c r="D33" s="101" t="s">
        <v>123</v>
      </c>
      <c r="E33" s="102" t="s">
        <v>106</v>
      </c>
      <c r="F33" s="106">
        <v>63</v>
      </c>
      <c r="G33" s="104"/>
      <c r="H33" s="105">
        <f t="shared" si="2"/>
        <v>0</v>
      </c>
    </row>
    <row r="34" spans="1:8" s="75" customFormat="1" ht="13.15" customHeight="1">
      <c r="A34" s="99">
        <v>6</v>
      </c>
      <c r="B34" s="99" t="s">
        <v>79</v>
      </c>
      <c r="C34" s="100" t="s">
        <v>111</v>
      </c>
      <c r="D34" s="101" t="s">
        <v>124</v>
      </c>
      <c r="E34" s="102" t="s">
        <v>106</v>
      </c>
      <c r="F34" s="106">
        <v>63</v>
      </c>
      <c r="G34" s="104"/>
      <c r="H34" s="105">
        <f t="shared" si="2"/>
        <v>0</v>
      </c>
    </row>
    <row r="35" spans="1:8" s="75" customFormat="1" ht="13.15" customHeight="1">
      <c r="A35" s="99">
        <v>7</v>
      </c>
      <c r="B35" s="99" t="s">
        <v>79</v>
      </c>
      <c r="C35" s="100" t="s">
        <v>113</v>
      </c>
      <c r="D35" s="101" t="s">
        <v>125</v>
      </c>
      <c r="E35" s="102" t="s">
        <v>103</v>
      </c>
      <c r="F35" s="106">
        <v>3</v>
      </c>
      <c r="G35" s="104"/>
      <c r="H35" s="105">
        <f t="shared" ref="H35:H36" si="3">F35*G35</f>
        <v>0</v>
      </c>
    </row>
    <row r="36" spans="1:8" s="75" customFormat="1" ht="13.15" customHeight="1">
      <c r="A36" s="114">
        <v>8</v>
      </c>
      <c r="B36" s="114" t="s">
        <v>79</v>
      </c>
      <c r="C36" s="108" t="s">
        <v>217</v>
      </c>
      <c r="D36" s="109" t="s">
        <v>219</v>
      </c>
      <c r="E36" s="115" t="s">
        <v>106</v>
      </c>
      <c r="F36" s="106">
        <v>63</v>
      </c>
      <c r="G36" s="104"/>
      <c r="H36" s="105">
        <f t="shared" si="3"/>
        <v>0</v>
      </c>
    </row>
    <row r="37" spans="1:8" s="75" customFormat="1" ht="13.15" customHeight="1">
      <c r="A37" s="91" t="s">
        <v>128</v>
      </c>
      <c r="B37" s="91"/>
      <c r="C37" s="91"/>
      <c r="D37" s="91"/>
      <c r="E37" s="81"/>
      <c r="F37" s="96"/>
      <c r="G37" s="98"/>
      <c r="H37" s="97"/>
    </row>
    <row r="38" spans="1:8" s="75" customFormat="1" ht="13.15" customHeight="1">
      <c r="A38" s="91" t="s">
        <v>137</v>
      </c>
      <c r="B38" s="91"/>
      <c r="C38" s="91"/>
      <c r="D38" s="91"/>
      <c r="E38" s="81"/>
      <c r="F38" s="96"/>
      <c r="G38" s="98"/>
      <c r="H38" s="97"/>
    </row>
    <row r="39" spans="1:8" s="75" customFormat="1" ht="13.15" customHeight="1">
      <c r="A39" s="91"/>
      <c r="B39" s="91"/>
      <c r="C39" s="91"/>
      <c r="D39" s="91"/>
      <c r="E39" s="81"/>
      <c r="F39" s="96"/>
      <c r="G39" s="98"/>
      <c r="H39" s="97"/>
    </row>
    <row r="40" spans="1:8" s="75" customFormat="1" ht="13.15" customHeight="1">
      <c r="A40" s="91"/>
      <c r="B40" s="91"/>
      <c r="C40" s="91"/>
      <c r="D40" s="91"/>
      <c r="E40" s="81"/>
      <c r="F40" s="96"/>
      <c r="G40" s="98"/>
      <c r="H40" s="97"/>
    </row>
    <row r="41" spans="1:8" s="75" customFormat="1" ht="19.899999999999999" customHeight="1">
      <c r="A41" s="95"/>
      <c r="B41" s="95"/>
      <c r="C41" s="89"/>
      <c r="D41" s="113" t="s">
        <v>88</v>
      </c>
      <c r="E41" s="81"/>
      <c r="F41" s="96"/>
      <c r="G41" s="98"/>
      <c r="H41" s="110">
        <f>SUM(H42:H51)</f>
        <v>0</v>
      </c>
    </row>
    <row r="42" spans="1:8" s="75" customFormat="1" ht="12.6" customHeight="1">
      <c r="A42" s="99">
        <v>1</v>
      </c>
      <c r="B42" s="99" t="s">
        <v>79</v>
      </c>
      <c r="C42" s="100" t="s">
        <v>98</v>
      </c>
      <c r="D42" s="101" t="s">
        <v>99</v>
      </c>
      <c r="E42" s="102" t="s">
        <v>100</v>
      </c>
      <c r="F42" s="106">
        <v>1</v>
      </c>
      <c r="G42" s="104"/>
      <c r="H42" s="105">
        <f t="shared" ref="H42:H49" si="4">F42*G42</f>
        <v>0</v>
      </c>
    </row>
    <row r="43" spans="1:8" s="75" customFormat="1" ht="12.6" customHeight="1">
      <c r="A43" s="99">
        <v>2</v>
      </c>
      <c r="B43" s="99" t="s">
        <v>79</v>
      </c>
      <c r="C43" s="100" t="s">
        <v>101</v>
      </c>
      <c r="D43" s="101" t="s">
        <v>129</v>
      </c>
      <c r="E43" s="102" t="s">
        <v>103</v>
      </c>
      <c r="F43" s="103">
        <v>7.2</v>
      </c>
      <c r="G43" s="104"/>
      <c r="H43" s="105">
        <f t="shared" si="4"/>
        <v>0</v>
      </c>
    </row>
    <row r="44" spans="1:8" s="75" customFormat="1" ht="12.6" customHeight="1">
      <c r="A44" s="99">
        <v>3</v>
      </c>
      <c r="B44" s="99" t="s">
        <v>79</v>
      </c>
      <c r="C44" s="100" t="s">
        <v>104</v>
      </c>
      <c r="D44" s="101" t="s">
        <v>130</v>
      </c>
      <c r="E44" s="102" t="s">
        <v>106</v>
      </c>
      <c r="F44" s="103">
        <v>637</v>
      </c>
      <c r="G44" s="104"/>
      <c r="H44" s="105">
        <f t="shared" si="4"/>
        <v>0</v>
      </c>
    </row>
    <row r="45" spans="1:8" s="75" customFormat="1" ht="12.6" customHeight="1">
      <c r="A45" s="99">
        <v>4</v>
      </c>
      <c r="B45" s="99" t="s">
        <v>79</v>
      </c>
      <c r="C45" s="100" t="s">
        <v>107</v>
      </c>
      <c r="D45" s="101" t="s">
        <v>131</v>
      </c>
      <c r="E45" s="102" t="s">
        <v>106</v>
      </c>
      <c r="F45" s="106">
        <v>637</v>
      </c>
      <c r="G45" s="104"/>
      <c r="H45" s="105">
        <f t="shared" si="4"/>
        <v>0</v>
      </c>
    </row>
    <row r="46" spans="1:8" s="75" customFormat="1" ht="12.6" customHeight="1">
      <c r="A46" s="99">
        <v>5</v>
      </c>
      <c r="B46" s="99" t="s">
        <v>79</v>
      </c>
      <c r="C46" s="100" t="s">
        <v>109</v>
      </c>
      <c r="D46" s="101" t="s">
        <v>132</v>
      </c>
      <c r="E46" s="102" t="s">
        <v>106</v>
      </c>
      <c r="F46" s="106">
        <v>637</v>
      </c>
      <c r="G46" s="104"/>
      <c r="H46" s="105">
        <f t="shared" si="4"/>
        <v>0</v>
      </c>
    </row>
    <row r="47" spans="1:8" s="75" customFormat="1" ht="12.6" customHeight="1">
      <c r="A47" s="99">
        <v>6</v>
      </c>
      <c r="B47" s="99" t="s">
        <v>79</v>
      </c>
      <c r="C47" s="100" t="s">
        <v>111</v>
      </c>
      <c r="D47" s="101" t="s">
        <v>133</v>
      </c>
      <c r="E47" s="102" t="s">
        <v>106</v>
      </c>
      <c r="F47" s="106">
        <v>637</v>
      </c>
      <c r="G47" s="104"/>
      <c r="H47" s="105">
        <f t="shared" si="4"/>
        <v>0</v>
      </c>
    </row>
    <row r="48" spans="1:8" s="75" customFormat="1" ht="12.6" customHeight="1">
      <c r="A48" s="99">
        <v>7</v>
      </c>
      <c r="B48" s="99" t="s">
        <v>79</v>
      </c>
      <c r="C48" s="100" t="s">
        <v>113</v>
      </c>
      <c r="D48" s="101" t="s">
        <v>134</v>
      </c>
      <c r="E48" s="102" t="s">
        <v>103</v>
      </c>
      <c r="F48" s="106">
        <v>7.2</v>
      </c>
      <c r="G48" s="104"/>
      <c r="H48" s="105">
        <f t="shared" si="4"/>
        <v>0</v>
      </c>
    </row>
    <row r="49" spans="1:8" s="75" customFormat="1" ht="12.6" customHeight="1">
      <c r="A49" s="99">
        <v>8</v>
      </c>
      <c r="B49" s="99" t="s">
        <v>79</v>
      </c>
      <c r="C49" s="100" t="s">
        <v>115</v>
      </c>
      <c r="D49" s="101" t="s">
        <v>135</v>
      </c>
      <c r="E49" s="102" t="s">
        <v>117</v>
      </c>
      <c r="F49" s="106">
        <v>4</v>
      </c>
      <c r="G49" s="104"/>
      <c r="H49" s="105">
        <f t="shared" si="4"/>
        <v>0</v>
      </c>
    </row>
    <row r="50" spans="1:8" s="75" customFormat="1" ht="12.6" customHeight="1">
      <c r="A50" s="99">
        <v>9</v>
      </c>
      <c r="B50" s="99" t="s">
        <v>79</v>
      </c>
      <c r="C50" s="100" t="s">
        <v>118</v>
      </c>
      <c r="D50" s="101" t="s">
        <v>119</v>
      </c>
      <c r="E50" s="102" t="s">
        <v>117</v>
      </c>
      <c r="F50" s="106">
        <v>1</v>
      </c>
      <c r="G50" s="104"/>
      <c r="H50" s="105">
        <f t="shared" ref="H50:H51" si="5">F50*G50</f>
        <v>0</v>
      </c>
    </row>
    <row r="51" spans="1:8" s="75" customFormat="1" ht="12.6" customHeight="1">
      <c r="A51" s="114">
        <v>10</v>
      </c>
      <c r="B51" s="114" t="s">
        <v>79</v>
      </c>
      <c r="C51" s="108" t="s">
        <v>218</v>
      </c>
      <c r="D51" s="109" t="s">
        <v>220</v>
      </c>
      <c r="E51" s="115" t="s">
        <v>106</v>
      </c>
      <c r="F51" s="106">
        <v>637</v>
      </c>
      <c r="G51" s="104"/>
      <c r="H51" s="105">
        <f t="shared" si="5"/>
        <v>0</v>
      </c>
    </row>
    <row r="52" spans="1:8" s="75" customFormat="1" ht="12.6" customHeight="1">
      <c r="A52" s="91" t="s">
        <v>136</v>
      </c>
      <c r="B52" s="91"/>
      <c r="C52" s="91"/>
      <c r="D52" s="91"/>
      <c r="E52" s="81"/>
      <c r="F52" s="96"/>
      <c r="G52" s="98"/>
      <c r="H52" s="97"/>
    </row>
    <row r="53" spans="1:8" s="75" customFormat="1" ht="12.6" customHeight="1">
      <c r="A53" s="91" t="s">
        <v>138</v>
      </c>
      <c r="B53" s="91"/>
      <c r="C53" s="91"/>
      <c r="D53" s="91"/>
      <c r="E53" s="81"/>
      <c r="F53" s="96"/>
      <c r="G53" s="98"/>
      <c r="H53" s="97"/>
    </row>
    <row r="54" spans="1:8" s="75" customFormat="1" ht="19.149999999999999" customHeight="1">
      <c r="A54" s="95"/>
      <c r="B54" s="95"/>
      <c r="C54" s="89"/>
      <c r="D54" s="113" t="s">
        <v>91</v>
      </c>
      <c r="E54" s="81"/>
      <c r="F54" s="96"/>
      <c r="G54" s="98"/>
      <c r="H54" s="110">
        <f>SUM(H55:H66)</f>
        <v>0</v>
      </c>
    </row>
    <row r="55" spans="1:8" s="75" customFormat="1" ht="12.6" customHeight="1">
      <c r="A55" s="99">
        <v>1</v>
      </c>
      <c r="B55" s="99" t="s">
        <v>79</v>
      </c>
      <c r="C55" s="100" t="s">
        <v>98</v>
      </c>
      <c r="D55" s="101" t="s">
        <v>99</v>
      </c>
      <c r="E55" s="102" t="s">
        <v>100</v>
      </c>
      <c r="F55" s="106">
        <v>1</v>
      </c>
      <c r="G55" s="104"/>
      <c r="H55" s="105">
        <f t="shared" ref="H55:H64" si="6">F55*G55</f>
        <v>0</v>
      </c>
    </row>
    <row r="56" spans="1:8" s="75" customFormat="1" ht="12.6" customHeight="1">
      <c r="A56" s="99">
        <v>2</v>
      </c>
      <c r="B56" s="99" t="s">
        <v>79</v>
      </c>
      <c r="C56" s="100" t="s">
        <v>139</v>
      </c>
      <c r="D56" s="101" t="s">
        <v>140</v>
      </c>
      <c r="E56" s="102" t="s">
        <v>106</v>
      </c>
      <c r="F56" s="103">
        <v>96</v>
      </c>
      <c r="G56" s="104"/>
      <c r="H56" s="105">
        <f t="shared" si="6"/>
        <v>0</v>
      </c>
    </row>
    <row r="57" spans="1:8" s="75" customFormat="1" ht="12.6" customHeight="1">
      <c r="A57" s="99">
        <v>3</v>
      </c>
      <c r="B57" s="99" t="s">
        <v>79</v>
      </c>
      <c r="C57" s="100" t="s">
        <v>141</v>
      </c>
      <c r="D57" s="101" t="s">
        <v>142</v>
      </c>
      <c r="E57" s="102" t="s">
        <v>143</v>
      </c>
      <c r="F57" s="103">
        <v>19</v>
      </c>
      <c r="G57" s="104"/>
      <c r="H57" s="105">
        <f t="shared" si="6"/>
        <v>0</v>
      </c>
    </row>
    <row r="58" spans="1:8" s="75" customFormat="1" ht="12.6" customHeight="1">
      <c r="A58" s="99">
        <v>4</v>
      </c>
      <c r="B58" s="99" t="s">
        <v>79</v>
      </c>
      <c r="C58" s="100" t="s">
        <v>144</v>
      </c>
      <c r="D58" s="101" t="s">
        <v>145</v>
      </c>
      <c r="E58" s="102" t="s">
        <v>143</v>
      </c>
      <c r="F58" s="106">
        <v>19</v>
      </c>
      <c r="G58" s="104"/>
      <c r="H58" s="105">
        <f t="shared" si="6"/>
        <v>0</v>
      </c>
    </row>
    <row r="59" spans="1:8" s="75" customFormat="1" ht="12.6" customHeight="1">
      <c r="A59" s="99">
        <v>5</v>
      </c>
      <c r="B59" s="99" t="s">
        <v>79</v>
      </c>
      <c r="C59" s="100" t="s">
        <v>146</v>
      </c>
      <c r="D59" s="101" t="s">
        <v>147</v>
      </c>
      <c r="E59" s="102" t="s">
        <v>143</v>
      </c>
      <c r="F59" s="106">
        <v>19</v>
      </c>
      <c r="G59" s="104"/>
      <c r="H59" s="105">
        <f t="shared" si="6"/>
        <v>0</v>
      </c>
    </row>
    <row r="60" spans="1:8" s="75" customFormat="1" ht="12.6" customHeight="1">
      <c r="A60" s="99">
        <v>6</v>
      </c>
      <c r="B60" s="99" t="s">
        <v>79</v>
      </c>
      <c r="C60" s="100" t="s">
        <v>101</v>
      </c>
      <c r="D60" s="101" t="s">
        <v>148</v>
      </c>
      <c r="E60" s="102" t="s">
        <v>103</v>
      </c>
      <c r="F60" s="106">
        <v>2.5</v>
      </c>
      <c r="G60" s="104"/>
      <c r="H60" s="105">
        <f t="shared" si="6"/>
        <v>0</v>
      </c>
    </row>
    <row r="61" spans="1:8" s="75" customFormat="1" ht="12.6" customHeight="1">
      <c r="A61" s="99">
        <v>7</v>
      </c>
      <c r="B61" s="99" t="s">
        <v>79</v>
      </c>
      <c r="C61" s="100" t="s">
        <v>107</v>
      </c>
      <c r="D61" s="101" t="s">
        <v>149</v>
      </c>
      <c r="E61" s="102" t="s">
        <v>106</v>
      </c>
      <c r="F61" s="106">
        <v>270</v>
      </c>
      <c r="G61" s="104"/>
      <c r="H61" s="105">
        <f t="shared" si="6"/>
        <v>0</v>
      </c>
    </row>
    <row r="62" spans="1:8" s="75" customFormat="1" ht="12.6" customHeight="1">
      <c r="A62" s="99">
        <v>8</v>
      </c>
      <c r="B62" s="99" t="s">
        <v>79</v>
      </c>
      <c r="C62" s="100" t="s">
        <v>109</v>
      </c>
      <c r="D62" s="101" t="s">
        <v>150</v>
      </c>
      <c r="E62" s="102" t="s">
        <v>106</v>
      </c>
      <c r="F62" s="106">
        <v>270</v>
      </c>
      <c r="G62" s="104"/>
      <c r="H62" s="105">
        <f t="shared" si="6"/>
        <v>0</v>
      </c>
    </row>
    <row r="63" spans="1:8" s="75" customFormat="1" ht="12.6" customHeight="1">
      <c r="A63" s="99">
        <v>9</v>
      </c>
      <c r="B63" s="99" t="s">
        <v>79</v>
      </c>
      <c r="C63" s="100" t="s">
        <v>151</v>
      </c>
      <c r="D63" s="101" t="s">
        <v>152</v>
      </c>
      <c r="E63" s="102" t="s">
        <v>106</v>
      </c>
      <c r="F63" s="106">
        <v>270</v>
      </c>
      <c r="G63" s="104"/>
      <c r="H63" s="105">
        <f t="shared" si="6"/>
        <v>0</v>
      </c>
    </row>
    <row r="64" spans="1:8" s="75" customFormat="1" ht="12.6" customHeight="1">
      <c r="A64" s="99">
        <v>10</v>
      </c>
      <c r="B64" s="99" t="s">
        <v>79</v>
      </c>
      <c r="C64" s="100" t="s">
        <v>113</v>
      </c>
      <c r="D64" s="101" t="s">
        <v>153</v>
      </c>
      <c r="E64" s="102" t="s">
        <v>103</v>
      </c>
      <c r="F64" s="106">
        <v>2.5</v>
      </c>
      <c r="G64" s="104"/>
      <c r="H64" s="105">
        <f t="shared" si="6"/>
        <v>0</v>
      </c>
    </row>
    <row r="65" spans="1:8" s="75" customFormat="1" ht="12.6" customHeight="1">
      <c r="A65" s="99">
        <v>11</v>
      </c>
      <c r="B65" s="99" t="s">
        <v>79</v>
      </c>
      <c r="C65" s="100" t="s">
        <v>115</v>
      </c>
      <c r="D65" s="101" t="s">
        <v>116</v>
      </c>
      <c r="E65" s="102" t="s">
        <v>117</v>
      </c>
      <c r="F65" s="106">
        <v>1</v>
      </c>
      <c r="G65" s="104"/>
      <c r="H65" s="105">
        <f t="shared" ref="H65:H66" si="7">F65*G65</f>
        <v>0</v>
      </c>
    </row>
    <row r="66" spans="1:8" s="75" customFormat="1" ht="12.6" customHeight="1">
      <c r="A66" s="99">
        <v>12</v>
      </c>
      <c r="B66" s="99" t="s">
        <v>79</v>
      </c>
      <c r="C66" s="100" t="s">
        <v>218</v>
      </c>
      <c r="D66" s="101" t="s">
        <v>220</v>
      </c>
      <c r="E66" s="102" t="s">
        <v>106</v>
      </c>
      <c r="F66" s="103">
        <v>270</v>
      </c>
      <c r="G66" s="104"/>
      <c r="H66" s="116">
        <f t="shared" si="7"/>
        <v>0</v>
      </c>
    </row>
    <row r="67" spans="1:8" s="75" customFormat="1" ht="12.6" customHeight="1">
      <c r="A67" s="91" t="s">
        <v>154</v>
      </c>
      <c r="B67" s="91"/>
      <c r="C67" s="91"/>
      <c r="D67" s="91"/>
      <c r="E67" s="81"/>
      <c r="F67" s="96"/>
      <c r="G67" s="98"/>
      <c r="H67" s="97"/>
    </row>
    <row r="68" spans="1:8" s="75" customFormat="1" ht="12.6" customHeight="1">
      <c r="A68" s="91" t="s">
        <v>168</v>
      </c>
      <c r="B68" s="91"/>
      <c r="C68" s="91"/>
      <c r="D68" s="91"/>
      <c r="E68" s="81"/>
      <c r="F68" s="96"/>
      <c r="G68" s="98"/>
      <c r="H68" s="97"/>
    </row>
    <row r="69" spans="1:8" s="75" customFormat="1" ht="12.6" customHeight="1">
      <c r="A69" s="91" t="s">
        <v>155</v>
      </c>
      <c r="B69" s="91"/>
      <c r="C69" s="91"/>
      <c r="D69" s="91"/>
      <c r="E69" s="81"/>
      <c r="F69" s="96"/>
      <c r="G69" s="98"/>
      <c r="H69" s="97"/>
    </row>
    <row r="70" spans="1:8" s="75" customFormat="1" ht="18.600000000000001" customHeight="1">
      <c r="A70" s="95"/>
      <c r="B70" s="95"/>
      <c r="C70" s="89"/>
      <c r="D70" s="113" t="s">
        <v>92</v>
      </c>
      <c r="E70" s="81"/>
      <c r="F70" s="96"/>
      <c r="G70" s="98"/>
      <c r="H70" s="110">
        <f>SUM(H71:H82)</f>
        <v>0</v>
      </c>
    </row>
    <row r="71" spans="1:8" s="75" customFormat="1" ht="12.6" customHeight="1">
      <c r="A71" s="99">
        <v>1</v>
      </c>
      <c r="B71" s="99" t="s">
        <v>79</v>
      </c>
      <c r="C71" s="100" t="s">
        <v>98</v>
      </c>
      <c r="D71" s="101" t="s">
        <v>99</v>
      </c>
      <c r="E71" s="102" t="s">
        <v>100</v>
      </c>
      <c r="F71" s="106">
        <v>1</v>
      </c>
      <c r="G71" s="104"/>
      <c r="H71" s="105">
        <f t="shared" ref="H71:H80" si="8">F71*G71</f>
        <v>0</v>
      </c>
    </row>
    <row r="72" spans="1:8" s="75" customFormat="1" ht="12.6" customHeight="1">
      <c r="A72" s="99">
        <v>2</v>
      </c>
      <c r="B72" s="99" t="s">
        <v>79</v>
      </c>
      <c r="C72" s="100" t="s">
        <v>139</v>
      </c>
      <c r="D72" s="101" t="s">
        <v>156</v>
      </c>
      <c r="E72" s="102" t="s">
        <v>106</v>
      </c>
      <c r="F72" s="103">
        <v>93</v>
      </c>
      <c r="G72" s="104"/>
      <c r="H72" s="105">
        <f t="shared" si="8"/>
        <v>0</v>
      </c>
    </row>
    <row r="73" spans="1:8" s="75" customFormat="1" ht="12.6" customHeight="1">
      <c r="A73" s="99">
        <v>3</v>
      </c>
      <c r="B73" s="99" t="s">
        <v>79</v>
      </c>
      <c r="C73" s="100" t="s">
        <v>141</v>
      </c>
      <c r="D73" s="101" t="s">
        <v>157</v>
      </c>
      <c r="E73" s="102" t="s">
        <v>143</v>
      </c>
      <c r="F73" s="103">
        <v>19</v>
      </c>
      <c r="G73" s="104"/>
      <c r="H73" s="105">
        <f t="shared" si="8"/>
        <v>0</v>
      </c>
    </row>
    <row r="74" spans="1:8" s="75" customFormat="1" ht="12.6" customHeight="1">
      <c r="A74" s="99">
        <v>4</v>
      </c>
      <c r="B74" s="99" t="s">
        <v>79</v>
      </c>
      <c r="C74" s="100" t="s">
        <v>144</v>
      </c>
      <c r="D74" s="101" t="s">
        <v>158</v>
      </c>
      <c r="E74" s="102" t="s">
        <v>143</v>
      </c>
      <c r="F74" s="106">
        <v>19</v>
      </c>
      <c r="G74" s="104"/>
      <c r="H74" s="105">
        <f t="shared" si="8"/>
        <v>0</v>
      </c>
    </row>
    <row r="75" spans="1:8" s="75" customFormat="1" ht="12.6" customHeight="1">
      <c r="A75" s="99">
        <v>5</v>
      </c>
      <c r="B75" s="99" t="s">
        <v>79</v>
      </c>
      <c r="C75" s="100" t="s">
        <v>146</v>
      </c>
      <c r="D75" s="101" t="s">
        <v>159</v>
      </c>
      <c r="E75" s="102" t="s">
        <v>143</v>
      </c>
      <c r="F75" s="106">
        <v>19</v>
      </c>
      <c r="G75" s="104"/>
      <c r="H75" s="105">
        <f t="shared" si="8"/>
        <v>0</v>
      </c>
    </row>
    <row r="76" spans="1:8" s="75" customFormat="1" ht="12.6" customHeight="1">
      <c r="A76" s="99">
        <v>6</v>
      </c>
      <c r="B76" s="99" t="s">
        <v>79</v>
      </c>
      <c r="C76" s="100" t="s">
        <v>101</v>
      </c>
      <c r="D76" s="101" t="s">
        <v>160</v>
      </c>
      <c r="E76" s="102" t="s">
        <v>103</v>
      </c>
      <c r="F76" s="106">
        <v>3.5</v>
      </c>
      <c r="G76" s="104"/>
      <c r="H76" s="105">
        <f t="shared" si="8"/>
        <v>0</v>
      </c>
    </row>
    <row r="77" spans="1:8" s="75" customFormat="1" ht="12.6" customHeight="1">
      <c r="A77" s="99">
        <v>7</v>
      </c>
      <c r="B77" s="99" t="s">
        <v>79</v>
      </c>
      <c r="C77" s="100" t="s">
        <v>107</v>
      </c>
      <c r="D77" s="101" t="s">
        <v>161</v>
      </c>
      <c r="E77" s="102" t="s">
        <v>106</v>
      </c>
      <c r="F77" s="106">
        <v>489</v>
      </c>
      <c r="G77" s="104"/>
      <c r="H77" s="105">
        <f t="shared" si="8"/>
        <v>0</v>
      </c>
    </row>
    <row r="78" spans="1:8" s="75" customFormat="1" ht="12.6" customHeight="1">
      <c r="A78" s="99">
        <v>8</v>
      </c>
      <c r="B78" s="99" t="s">
        <v>79</v>
      </c>
      <c r="C78" s="100" t="s">
        <v>109</v>
      </c>
      <c r="D78" s="101" t="s">
        <v>162</v>
      </c>
      <c r="E78" s="102" t="s">
        <v>106</v>
      </c>
      <c r="F78" s="106">
        <v>489</v>
      </c>
      <c r="G78" s="104"/>
      <c r="H78" s="105">
        <f t="shared" si="8"/>
        <v>0</v>
      </c>
    </row>
    <row r="79" spans="1:8" s="75" customFormat="1" ht="12.6" customHeight="1">
      <c r="A79" s="99">
        <v>9</v>
      </c>
      <c r="B79" s="99" t="s">
        <v>79</v>
      </c>
      <c r="C79" s="100" t="s">
        <v>111</v>
      </c>
      <c r="D79" s="101" t="s">
        <v>163</v>
      </c>
      <c r="E79" s="102" t="s">
        <v>106</v>
      </c>
      <c r="F79" s="106">
        <v>489</v>
      </c>
      <c r="G79" s="104"/>
      <c r="H79" s="105">
        <f t="shared" si="8"/>
        <v>0</v>
      </c>
    </row>
    <row r="80" spans="1:8" s="75" customFormat="1" ht="12.6" customHeight="1">
      <c r="A80" s="99">
        <v>10</v>
      </c>
      <c r="B80" s="99" t="s">
        <v>79</v>
      </c>
      <c r="C80" s="100" t="s">
        <v>113</v>
      </c>
      <c r="D80" s="101" t="s">
        <v>164</v>
      </c>
      <c r="E80" s="102" t="s">
        <v>103</v>
      </c>
      <c r="F80" s="106">
        <v>3.5</v>
      </c>
      <c r="G80" s="104"/>
      <c r="H80" s="105">
        <f t="shared" si="8"/>
        <v>0</v>
      </c>
    </row>
    <row r="81" spans="1:8" s="75" customFormat="1" ht="12.6" customHeight="1">
      <c r="A81" s="99">
        <v>11</v>
      </c>
      <c r="B81" s="99" t="s">
        <v>79</v>
      </c>
      <c r="C81" s="100" t="s">
        <v>115</v>
      </c>
      <c r="D81" s="101" t="s">
        <v>165</v>
      </c>
      <c r="E81" s="102" t="s">
        <v>117</v>
      </c>
      <c r="F81" s="106">
        <v>5</v>
      </c>
      <c r="G81" s="104"/>
      <c r="H81" s="105">
        <f t="shared" ref="H81:H82" si="9">F81*G81</f>
        <v>0</v>
      </c>
    </row>
    <row r="82" spans="1:8" s="75" customFormat="1" ht="12.6" customHeight="1">
      <c r="A82" s="114">
        <v>12</v>
      </c>
      <c r="B82" s="114" t="s">
        <v>79</v>
      </c>
      <c r="C82" s="108" t="s">
        <v>218</v>
      </c>
      <c r="D82" s="109" t="s">
        <v>220</v>
      </c>
      <c r="E82" s="115" t="s">
        <v>106</v>
      </c>
      <c r="F82" s="106">
        <v>489</v>
      </c>
      <c r="G82" s="104"/>
      <c r="H82" s="105">
        <f t="shared" si="9"/>
        <v>0</v>
      </c>
    </row>
    <row r="83" spans="1:8" s="75" customFormat="1" ht="12.6" customHeight="1">
      <c r="A83" s="91" t="s">
        <v>166</v>
      </c>
      <c r="B83" s="91"/>
      <c r="C83" s="91"/>
      <c r="D83" s="91"/>
      <c r="E83" s="81"/>
      <c r="F83" s="96"/>
      <c r="G83" s="98"/>
      <c r="H83" s="97"/>
    </row>
    <row r="84" spans="1:8" s="75" customFormat="1" ht="12.6" customHeight="1">
      <c r="A84" s="91" t="s">
        <v>167</v>
      </c>
      <c r="B84" s="91"/>
      <c r="C84" s="91"/>
      <c r="D84" s="91"/>
      <c r="E84" s="81"/>
      <c r="F84" s="96"/>
      <c r="G84" s="98"/>
      <c r="H84" s="97"/>
    </row>
    <row r="85" spans="1:8" s="75" customFormat="1" ht="12.6" customHeight="1">
      <c r="A85" s="91" t="s">
        <v>169</v>
      </c>
      <c r="B85" s="91"/>
      <c r="C85" s="91"/>
      <c r="D85" s="91"/>
      <c r="E85" s="81"/>
      <c r="F85" s="96"/>
      <c r="G85" s="98"/>
      <c r="H85" s="97"/>
    </row>
    <row r="86" spans="1:8" s="75" customFormat="1" ht="12.6" customHeight="1">
      <c r="A86" s="95"/>
      <c r="B86" s="95"/>
      <c r="C86" s="89"/>
      <c r="D86" s="107"/>
      <c r="E86" s="81"/>
      <c r="F86" s="96"/>
      <c r="G86" s="98"/>
      <c r="H86" s="97"/>
    </row>
    <row r="87" spans="1:8" s="75" customFormat="1" ht="19.899999999999999" customHeight="1">
      <c r="A87" s="95"/>
      <c r="B87" s="95"/>
      <c r="C87" s="89"/>
      <c r="D87" s="113" t="s">
        <v>93</v>
      </c>
      <c r="E87" s="81"/>
      <c r="F87" s="96"/>
      <c r="G87" s="98"/>
      <c r="H87" s="110">
        <f>SUM(H88:H96)</f>
        <v>0</v>
      </c>
    </row>
    <row r="88" spans="1:8" s="75" customFormat="1" ht="12.6" customHeight="1">
      <c r="A88" s="99">
        <v>1</v>
      </c>
      <c r="B88" s="99" t="s">
        <v>79</v>
      </c>
      <c r="C88" s="100" t="s">
        <v>98</v>
      </c>
      <c r="D88" s="101" t="s">
        <v>99</v>
      </c>
      <c r="E88" s="102" t="s">
        <v>100</v>
      </c>
      <c r="F88" s="106">
        <v>1</v>
      </c>
      <c r="G88" s="104"/>
      <c r="H88" s="105">
        <f t="shared" ref="H88:H94" si="10">F88*G88</f>
        <v>0</v>
      </c>
    </row>
    <row r="89" spans="1:8" s="75" customFormat="1" ht="12.6" customHeight="1">
      <c r="A89" s="99">
        <v>2</v>
      </c>
      <c r="B89" s="99" t="s">
        <v>79</v>
      </c>
      <c r="C89" s="100" t="s">
        <v>101</v>
      </c>
      <c r="D89" s="101" t="s">
        <v>170</v>
      </c>
      <c r="E89" s="102" t="s">
        <v>103</v>
      </c>
      <c r="F89" s="103">
        <v>4</v>
      </c>
      <c r="G89" s="104"/>
      <c r="H89" s="105">
        <f t="shared" si="10"/>
        <v>0</v>
      </c>
    </row>
    <row r="90" spans="1:8" s="75" customFormat="1" ht="12.6" customHeight="1">
      <c r="A90" s="99">
        <v>3</v>
      </c>
      <c r="B90" s="99" t="s">
        <v>79</v>
      </c>
      <c r="C90" s="100" t="s">
        <v>104</v>
      </c>
      <c r="D90" s="101" t="s">
        <v>171</v>
      </c>
      <c r="E90" s="102" t="s">
        <v>106</v>
      </c>
      <c r="F90" s="103">
        <v>88</v>
      </c>
      <c r="G90" s="104"/>
      <c r="H90" s="105">
        <f t="shared" si="10"/>
        <v>0</v>
      </c>
    </row>
    <row r="91" spans="1:8" s="75" customFormat="1" ht="12.6" customHeight="1">
      <c r="A91" s="99">
        <v>4</v>
      </c>
      <c r="B91" s="99" t="s">
        <v>79</v>
      </c>
      <c r="C91" s="100" t="s">
        <v>107</v>
      </c>
      <c r="D91" s="101" t="s">
        <v>172</v>
      </c>
      <c r="E91" s="102" t="s">
        <v>106</v>
      </c>
      <c r="F91" s="106">
        <v>88</v>
      </c>
      <c r="G91" s="104"/>
      <c r="H91" s="105">
        <f t="shared" si="10"/>
        <v>0</v>
      </c>
    </row>
    <row r="92" spans="1:8" s="75" customFormat="1" ht="12.6" customHeight="1">
      <c r="A92" s="99">
        <v>5</v>
      </c>
      <c r="B92" s="99" t="s">
        <v>79</v>
      </c>
      <c r="C92" s="100" t="s">
        <v>109</v>
      </c>
      <c r="D92" s="101" t="s">
        <v>173</v>
      </c>
      <c r="E92" s="102" t="s">
        <v>106</v>
      </c>
      <c r="F92" s="106">
        <v>88</v>
      </c>
      <c r="G92" s="104"/>
      <c r="H92" s="105">
        <f t="shared" si="10"/>
        <v>0</v>
      </c>
    </row>
    <row r="93" spans="1:8" s="75" customFormat="1" ht="12.6" customHeight="1">
      <c r="A93" s="99">
        <v>6</v>
      </c>
      <c r="B93" s="99" t="s">
        <v>79</v>
      </c>
      <c r="C93" s="100" t="s">
        <v>111</v>
      </c>
      <c r="D93" s="101" t="s">
        <v>174</v>
      </c>
      <c r="E93" s="102" t="s">
        <v>106</v>
      </c>
      <c r="F93" s="106">
        <v>88</v>
      </c>
      <c r="G93" s="104"/>
      <c r="H93" s="105">
        <f t="shared" si="10"/>
        <v>0</v>
      </c>
    </row>
    <row r="94" spans="1:8" s="75" customFormat="1" ht="12.6" customHeight="1">
      <c r="A94" s="99">
        <v>7</v>
      </c>
      <c r="B94" s="99" t="s">
        <v>79</v>
      </c>
      <c r="C94" s="100" t="s">
        <v>113</v>
      </c>
      <c r="D94" s="101" t="s">
        <v>175</v>
      </c>
      <c r="E94" s="102" t="s">
        <v>103</v>
      </c>
      <c r="F94" s="106">
        <v>4</v>
      </c>
      <c r="G94" s="104"/>
      <c r="H94" s="105">
        <f t="shared" si="10"/>
        <v>0</v>
      </c>
    </row>
    <row r="95" spans="1:8" s="75" customFormat="1" ht="12.6" customHeight="1">
      <c r="A95" s="99">
        <v>8</v>
      </c>
      <c r="B95" s="99" t="s">
        <v>79</v>
      </c>
      <c r="C95" s="100" t="s">
        <v>118</v>
      </c>
      <c r="D95" s="101" t="s">
        <v>119</v>
      </c>
      <c r="E95" s="102" t="s">
        <v>117</v>
      </c>
      <c r="F95" s="106">
        <v>1</v>
      </c>
      <c r="G95" s="104"/>
      <c r="H95" s="105">
        <f t="shared" ref="H95:H96" si="11">F95*G95</f>
        <v>0</v>
      </c>
    </row>
    <row r="96" spans="1:8" s="75" customFormat="1" ht="12.6" customHeight="1">
      <c r="A96" s="114">
        <v>9</v>
      </c>
      <c r="B96" s="114" t="s">
        <v>79</v>
      </c>
      <c r="C96" s="108" t="s">
        <v>217</v>
      </c>
      <c r="D96" s="109" t="s">
        <v>219</v>
      </c>
      <c r="E96" s="115" t="s">
        <v>106</v>
      </c>
      <c r="F96" s="106">
        <v>88</v>
      </c>
      <c r="G96" s="104"/>
      <c r="H96" s="105">
        <f t="shared" si="11"/>
        <v>0</v>
      </c>
    </row>
    <row r="97" spans="1:8" s="75" customFormat="1" ht="12.6" customHeight="1">
      <c r="A97" s="91" t="s">
        <v>176</v>
      </c>
      <c r="B97" s="91"/>
      <c r="C97" s="91"/>
      <c r="D97" s="91"/>
      <c r="E97" s="81"/>
      <c r="F97" s="96"/>
      <c r="G97" s="98"/>
      <c r="H97" s="97"/>
    </row>
    <row r="98" spans="1:8" s="75" customFormat="1" ht="12.6" customHeight="1">
      <c r="A98" s="91" t="s">
        <v>177</v>
      </c>
      <c r="B98" s="91"/>
      <c r="C98" s="91"/>
      <c r="D98" s="91"/>
      <c r="E98" s="81"/>
      <c r="F98" s="96"/>
      <c r="G98" s="98"/>
      <c r="H98" s="97"/>
    </row>
    <row r="99" spans="1:8" s="75" customFormat="1" ht="12.6" customHeight="1">
      <c r="A99" s="91"/>
      <c r="B99" s="91"/>
      <c r="C99" s="91"/>
      <c r="D99" s="91"/>
      <c r="E99" s="81"/>
      <c r="F99" s="96"/>
      <c r="G99" s="98"/>
      <c r="H99" s="97"/>
    </row>
    <row r="100" spans="1:8" s="75" customFormat="1" ht="12.6" customHeight="1">
      <c r="A100" s="91"/>
      <c r="B100" s="91"/>
      <c r="C100" s="91"/>
      <c r="D100" s="91"/>
      <c r="E100" s="81"/>
      <c r="F100" s="96"/>
      <c r="G100" s="98"/>
      <c r="H100" s="97"/>
    </row>
    <row r="101" spans="1:8" s="75" customFormat="1" ht="12.6" customHeight="1">
      <c r="A101" s="91"/>
      <c r="B101" s="91"/>
      <c r="C101" s="91"/>
      <c r="D101" s="91"/>
      <c r="E101" s="81"/>
      <c r="F101" s="96"/>
      <c r="G101" s="98"/>
      <c r="H101" s="97"/>
    </row>
    <row r="102" spans="1:8" s="75" customFormat="1" ht="18.600000000000001" customHeight="1">
      <c r="A102" s="95"/>
      <c r="B102" s="95"/>
      <c r="C102" s="89"/>
      <c r="D102" s="113" t="s">
        <v>94</v>
      </c>
      <c r="E102" s="81"/>
      <c r="F102" s="96"/>
      <c r="G102" s="98"/>
      <c r="H102" s="110">
        <f>SUM(H103:H110)</f>
        <v>0</v>
      </c>
    </row>
    <row r="103" spans="1:8" s="75" customFormat="1" ht="12.6" customHeight="1">
      <c r="A103" s="99">
        <v>1</v>
      </c>
      <c r="B103" s="99" t="s">
        <v>79</v>
      </c>
      <c r="C103" s="100" t="s">
        <v>98</v>
      </c>
      <c r="D103" s="101" t="s">
        <v>99</v>
      </c>
      <c r="E103" s="102" t="s">
        <v>100</v>
      </c>
      <c r="F103" s="106">
        <v>1</v>
      </c>
      <c r="G103" s="104"/>
      <c r="H103" s="105">
        <f t="shared" ref="H103:H108" si="12">F103*G103</f>
        <v>0</v>
      </c>
    </row>
    <row r="104" spans="1:8" s="75" customFormat="1" ht="12.6" customHeight="1">
      <c r="A104" s="99">
        <v>2</v>
      </c>
      <c r="B104" s="99" t="s">
        <v>79</v>
      </c>
      <c r="C104" s="100" t="s">
        <v>101</v>
      </c>
      <c r="D104" s="101" t="s">
        <v>178</v>
      </c>
      <c r="E104" s="102" t="s">
        <v>103</v>
      </c>
      <c r="F104" s="103">
        <v>6</v>
      </c>
      <c r="G104" s="104"/>
      <c r="H104" s="105">
        <f t="shared" si="12"/>
        <v>0</v>
      </c>
    </row>
    <row r="105" spans="1:8" s="75" customFormat="1" ht="12.6" customHeight="1">
      <c r="A105" s="99">
        <v>3</v>
      </c>
      <c r="B105" s="99" t="s">
        <v>79</v>
      </c>
      <c r="C105" s="100" t="s">
        <v>104</v>
      </c>
      <c r="D105" s="101" t="s">
        <v>179</v>
      </c>
      <c r="E105" s="102" t="s">
        <v>106</v>
      </c>
      <c r="F105" s="103">
        <v>42</v>
      </c>
      <c r="G105" s="104"/>
      <c r="H105" s="105">
        <f t="shared" si="12"/>
        <v>0</v>
      </c>
    </row>
    <row r="106" spans="1:8" s="75" customFormat="1" ht="12.6" customHeight="1">
      <c r="A106" s="99">
        <v>4</v>
      </c>
      <c r="B106" s="99" t="s">
        <v>79</v>
      </c>
      <c r="C106" s="100" t="s">
        <v>107</v>
      </c>
      <c r="D106" s="101" t="s">
        <v>180</v>
      </c>
      <c r="E106" s="102" t="s">
        <v>106</v>
      </c>
      <c r="F106" s="106">
        <v>42</v>
      </c>
      <c r="G106" s="104"/>
      <c r="H106" s="105">
        <f t="shared" si="12"/>
        <v>0</v>
      </c>
    </row>
    <row r="107" spans="1:8" s="75" customFormat="1" ht="12.6" customHeight="1">
      <c r="A107" s="99">
        <v>5</v>
      </c>
      <c r="B107" s="99" t="s">
        <v>79</v>
      </c>
      <c r="C107" s="100" t="s">
        <v>109</v>
      </c>
      <c r="D107" s="101" t="s">
        <v>181</v>
      </c>
      <c r="E107" s="102" t="s">
        <v>106</v>
      </c>
      <c r="F107" s="106">
        <v>42</v>
      </c>
      <c r="G107" s="104"/>
      <c r="H107" s="105">
        <f t="shared" si="12"/>
        <v>0</v>
      </c>
    </row>
    <row r="108" spans="1:8" s="75" customFormat="1" ht="12.6" customHeight="1">
      <c r="A108" s="99">
        <v>6</v>
      </c>
      <c r="B108" s="99" t="s">
        <v>79</v>
      </c>
      <c r="C108" s="100" t="s">
        <v>151</v>
      </c>
      <c r="D108" s="101" t="s">
        <v>182</v>
      </c>
      <c r="E108" s="102" t="s">
        <v>106</v>
      </c>
      <c r="F108" s="106">
        <v>42</v>
      </c>
      <c r="G108" s="104"/>
      <c r="H108" s="105">
        <f t="shared" si="12"/>
        <v>0</v>
      </c>
    </row>
    <row r="109" spans="1:8" s="75" customFormat="1" ht="12.6" customHeight="1">
      <c r="A109" s="99">
        <v>7</v>
      </c>
      <c r="B109" s="99" t="s">
        <v>79</v>
      </c>
      <c r="C109" s="100" t="s">
        <v>113</v>
      </c>
      <c r="D109" s="101" t="s">
        <v>183</v>
      </c>
      <c r="E109" s="102" t="s">
        <v>103</v>
      </c>
      <c r="F109" s="106">
        <v>6</v>
      </c>
      <c r="G109" s="104"/>
      <c r="H109" s="105">
        <f t="shared" ref="H109:H110" si="13">F109*G109</f>
        <v>0</v>
      </c>
    </row>
    <row r="110" spans="1:8" s="75" customFormat="1" ht="12.6" customHeight="1">
      <c r="A110" s="114">
        <v>8</v>
      </c>
      <c r="B110" s="114" t="s">
        <v>79</v>
      </c>
      <c r="C110" s="108" t="s">
        <v>221</v>
      </c>
      <c r="D110" s="109" t="s">
        <v>222</v>
      </c>
      <c r="E110" s="115" t="s">
        <v>106</v>
      </c>
      <c r="F110" s="106">
        <v>42</v>
      </c>
      <c r="G110" s="104"/>
      <c r="H110" s="105">
        <f t="shared" si="13"/>
        <v>0</v>
      </c>
    </row>
    <row r="111" spans="1:8" s="75" customFormat="1" ht="12.6" customHeight="1">
      <c r="A111" s="91" t="s">
        <v>184</v>
      </c>
      <c r="B111" s="91"/>
      <c r="C111" s="91"/>
      <c r="D111" s="91"/>
      <c r="E111" s="81"/>
      <c r="F111" s="96"/>
      <c r="G111" s="98"/>
      <c r="H111" s="97"/>
    </row>
    <row r="112" spans="1:8" s="75" customFormat="1" ht="12.6" customHeight="1">
      <c r="A112" s="91" t="s">
        <v>137</v>
      </c>
      <c r="B112" s="91"/>
      <c r="C112" s="91"/>
      <c r="D112" s="91"/>
      <c r="E112" s="81"/>
      <c r="F112" s="96"/>
      <c r="G112" s="98"/>
      <c r="H112" s="97"/>
    </row>
    <row r="113" spans="1:8" s="75" customFormat="1" ht="12.6" customHeight="1">
      <c r="A113" s="91"/>
      <c r="B113" s="91"/>
      <c r="C113" s="91"/>
      <c r="D113" s="91"/>
      <c r="E113" s="81"/>
      <c r="F113" s="96"/>
      <c r="G113" s="98"/>
      <c r="H113" s="97"/>
    </row>
    <row r="114" spans="1:8" s="75" customFormat="1" ht="12.6" customHeight="1">
      <c r="A114" s="91"/>
      <c r="B114" s="91"/>
      <c r="C114" s="91"/>
      <c r="D114" s="91"/>
      <c r="E114" s="81"/>
      <c r="F114" s="96"/>
      <c r="G114" s="98"/>
      <c r="H114" s="97"/>
    </row>
    <row r="115" spans="1:8" s="75" customFormat="1" ht="12.6" customHeight="1">
      <c r="A115" s="95"/>
      <c r="B115" s="95"/>
      <c r="C115" s="89"/>
      <c r="D115" s="107"/>
      <c r="E115" s="81"/>
      <c r="F115" s="96"/>
      <c r="G115" s="98"/>
      <c r="H115" s="97"/>
    </row>
    <row r="116" spans="1:8" s="75" customFormat="1" ht="20.45" customHeight="1">
      <c r="A116" s="95"/>
      <c r="B116" s="95"/>
      <c r="C116" s="89"/>
      <c r="D116" s="113" t="s">
        <v>95</v>
      </c>
      <c r="E116" s="81"/>
      <c r="F116" s="96"/>
      <c r="G116" s="98"/>
      <c r="H116" s="110">
        <f>SUM(H117:H126)</f>
        <v>0</v>
      </c>
    </row>
    <row r="117" spans="1:8" s="75" customFormat="1" ht="12.6" customHeight="1">
      <c r="A117" s="99">
        <v>1</v>
      </c>
      <c r="B117" s="99" t="s">
        <v>79</v>
      </c>
      <c r="C117" s="100" t="s">
        <v>98</v>
      </c>
      <c r="D117" s="101" t="s">
        <v>99</v>
      </c>
      <c r="E117" s="102" t="s">
        <v>100</v>
      </c>
      <c r="F117" s="106">
        <v>1</v>
      </c>
      <c r="G117" s="104"/>
      <c r="H117" s="105">
        <f t="shared" ref="H117:H124" si="14">F117*G117</f>
        <v>0</v>
      </c>
    </row>
    <row r="118" spans="1:8" s="75" customFormat="1" ht="12.6" customHeight="1">
      <c r="A118" s="99">
        <v>2</v>
      </c>
      <c r="B118" s="99" t="s">
        <v>79</v>
      </c>
      <c r="C118" s="100" t="s">
        <v>101</v>
      </c>
      <c r="D118" s="101" t="s">
        <v>185</v>
      </c>
      <c r="E118" s="102" t="s">
        <v>103</v>
      </c>
      <c r="F118" s="103">
        <v>3.8</v>
      </c>
      <c r="G118" s="104"/>
      <c r="H118" s="105">
        <f t="shared" si="14"/>
        <v>0</v>
      </c>
    </row>
    <row r="119" spans="1:8" s="75" customFormat="1" ht="12.6" customHeight="1">
      <c r="A119" s="99">
        <v>3</v>
      </c>
      <c r="B119" s="99" t="s">
        <v>79</v>
      </c>
      <c r="C119" s="100" t="s">
        <v>104</v>
      </c>
      <c r="D119" s="101" t="s">
        <v>186</v>
      </c>
      <c r="E119" s="102" t="s">
        <v>106</v>
      </c>
      <c r="F119" s="103">
        <v>350</v>
      </c>
      <c r="G119" s="104"/>
      <c r="H119" s="105">
        <f t="shared" si="14"/>
        <v>0</v>
      </c>
    </row>
    <row r="120" spans="1:8" s="75" customFormat="1" ht="12.6" customHeight="1">
      <c r="A120" s="99">
        <v>4</v>
      </c>
      <c r="B120" s="99" t="s">
        <v>79</v>
      </c>
      <c r="C120" s="100" t="s">
        <v>107</v>
      </c>
      <c r="D120" s="101" t="s">
        <v>187</v>
      </c>
      <c r="E120" s="102" t="s">
        <v>106</v>
      </c>
      <c r="F120" s="106">
        <v>350</v>
      </c>
      <c r="G120" s="104"/>
      <c r="H120" s="105">
        <f t="shared" si="14"/>
        <v>0</v>
      </c>
    </row>
    <row r="121" spans="1:8" s="75" customFormat="1" ht="12.6" customHeight="1">
      <c r="A121" s="99">
        <v>5</v>
      </c>
      <c r="B121" s="99" t="s">
        <v>79</v>
      </c>
      <c r="C121" s="100" t="s">
        <v>109</v>
      </c>
      <c r="D121" s="101" t="s">
        <v>188</v>
      </c>
      <c r="E121" s="102" t="s">
        <v>106</v>
      </c>
      <c r="F121" s="106">
        <v>350</v>
      </c>
      <c r="G121" s="104"/>
      <c r="H121" s="105">
        <f t="shared" si="14"/>
        <v>0</v>
      </c>
    </row>
    <row r="122" spans="1:8" s="75" customFormat="1" ht="12.6" customHeight="1">
      <c r="A122" s="99">
        <v>6</v>
      </c>
      <c r="B122" s="99" t="s">
        <v>79</v>
      </c>
      <c r="C122" s="100" t="s">
        <v>111</v>
      </c>
      <c r="D122" s="101" t="s">
        <v>189</v>
      </c>
      <c r="E122" s="102" t="s">
        <v>106</v>
      </c>
      <c r="F122" s="106">
        <v>350</v>
      </c>
      <c r="G122" s="104"/>
      <c r="H122" s="105">
        <f t="shared" si="14"/>
        <v>0</v>
      </c>
    </row>
    <row r="123" spans="1:8" s="75" customFormat="1" ht="12.6" customHeight="1">
      <c r="A123" s="99">
        <v>7</v>
      </c>
      <c r="B123" s="99" t="s">
        <v>79</v>
      </c>
      <c r="C123" s="100" t="s">
        <v>113</v>
      </c>
      <c r="D123" s="101" t="s">
        <v>190</v>
      </c>
      <c r="E123" s="102" t="s">
        <v>103</v>
      </c>
      <c r="F123" s="106">
        <v>3.8</v>
      </c>
      <c r="G123" s="104"/>
      <c r="H123" s="105">
        <f t="shared" si="14"/>
        <v>0</v>
      </c>
    </row>
    <row r="124" spans="1:8" s="75" customFormat="1" ht="12.6" customHeight="1">
      <c r="A124" s="99">
        <v>8</v>
      </c>
      <c r="B124" s="99" t="s">
        <v>79</v>
      </c>
      <c r="C124" s="100" t="s">
        <v>115</v>
      </c>
      <c r="D124" s="101" t="s">
        <v>191</v>
      </c>
      <c r="E124" s="102" t="s">
        <v>117</v>
      </c>
      <c r="F124" s="106">
        <v>2</v>
      </c>
      <c r="G124" s="104"/>
      <c r="H124" s="105">
        <f t="shared" si="14"/>
        <v>0</v>
      </c>
    </row>
    <row r="125" spans="1:8" s="75" customFormat="1" ht="12.6" customHeight="1">
      <c r="A125" s="99">
        <v>9</v>
      </c>
      <c r="B125" s="99" t="s">
        <v>79</v>
      </c>
      <c r="C125" s="100" t="s">
        <v>118</v>
      </c>
      <c r="D125" s="101" t="s">
        <v>119</v>
      </c>
      <c r="E125" s="102" t="s">
        <v>117</v>
      </c>
      <c r="F125" s="106">
        <v>1</v>
      </c>
      <c r="G125" s="104"/>
      <c r="H125" s="105">
        <f t="shared" ref="H125:H126" si="15">F125*G125</f>
        <v>0</v>
      </c>
    </row>
    <row r="126" spans="1:8" s="75" customFormat="1" ht="12.6" customHeight="1">
      <c r="A126" s="114">
        <v>10</v>
      </c>
      <c r="B126" s="114" t="s">
        <v>79</v>
      </c>
      <c r="C126" s="108" t="s">
        <v>218</v>
      </c>
      <c r="D126" s="109" t="s">
        <v>220</v>
      </c>
      <c r="E126" s="115" t="s">
        <v>106</v>
      </c>
      <c r="F126" s="106">
        <v>350</v>
      </c>
      <c r="G126" s="104"/>
      <c r="H126" s="105">
        <f t="shared" si="15"/>
        <v>0</v>
      </c>
    </row>
    <row r="127" spans="1:8" s="75" customFormat="1" ht="12.6" customHeight="1">
      <c r="A127" s="91" t="s">
        <v>192</v>
      </c>
      <c r="B127" s="91"/>
      <c r="C127" s="91"/>
      <c r="D127" s="91"/>
      <c r="E127" s="81"/>
      <c r="F127" s="96"/>
      <c r="G127" s="98"/>
      <c r="H127" s="97"/>
    </row>
    <row r="128" spans="1:8" s="75" customFormat="1" ht="12.6" customHeight="1">
      <c r="A128" s="91" t="s">
        <v>193</v>
      </c>
      <c r="B128" s="91"/>
      <c r="C128" s="91"/>
      <c r="D128" s="91"/>
      <c r="E128" s="81"/>
      <c r="F128" s="96"/>
      <c r="G128" s="98"/>
      <c r="H128" s="97"/>
    </row>
    <row r="129" spans="1:8" s="75" customFormat="1" ht="12.6" customHeight="1">
      <c r="A129" s="95"/>
      <c r="B129" s="95"/>
      <c r="C129" s="89"/>
      <c r="D129" s="107"/>
      <c r="E129" s="81"/>
      <c r="F129" s="96"/>
      <c r="G129" s="98"/>
      <c r="H129" s="97"/>
    </row>
    <row r="130" spans="1:8" s="75" customFormat="1" ht="20.45" customHeight="1">
      <c r="A130" s="95"/>
      <c r="B130" s="95"/>
      <c r="C130" s="89"/>
      <c r="D130" s="113" t="s">
        <v>96</v>
      </c>
      <c r="E130" s="81"/>
      <c r="F130" s="96"/>
      <c r="G130" s="98"/>
      <c r="H130" s="110">
        <f>SUM(H131:H141)</f>
        <v>0</v>
      </c>
    </row>
    <row r="131" spans="1:8" s="75" customFormat="1" ht="12.6" customHeight="1">
      <c r="A131" s="99">
        <v>1</v>
      </c>
      <c r="B131" s="99" t="s">
        <v>79</v>
      </c>
      <c r="C131" s="100" t="s">
        <v>98</v>
      </c>
      <c r="D131" s="101" t="s">
        <v>99</v>
      </c>
      <c r="E131" s="102" t="s">
        <v>100</v>
      </c>
      <c r="F131" s="106">
        <v>1</v>
      </c>
      <c r="G131" s="104"/>
      <c r="H131" s="105">
        <f t="shared" ref="H131:H139" si="16">F131*G131</f>
        <v>0</v>
      </c>
    </row>
    <row r="132" spans="1:8" s="75" customFormat="1" ht="12.6" customHeight="1">
      <c r="A132" s="99">
        <v>2</v>
      </c>
      <c r="B132" s="99" t="s">
        <v>79</v>
      </c>
      <c r="C132" s="100" t="s">
        <v>139</v>
      </c>
      <c r="D132" s="101" t="s">
        <v>194</v>
      </c>
      <c r="E132" s="102" t="s">
        <v>106</v>
      </c>
      <c r="F132" s="103">
        <v>14</v>
      </c>
      <c r="G132" s="104"/>
      <c r="H132" s="105">
        <f t="shared" si="16"/>
        <v>0</v>
      </c>
    </row>
    <row r="133" spans="1:8" s="75" customFormat="1" ht="12.6" customHeight="1">
      <c r="A133" s="99">
        <v>3</v>
      </c>
      <c r="B133" s="99" t="s">
        <v>79</v>
      </c>
      <c r="C133" s="100" t="s">
        <v>141</v>
      </c>
      <c r="D133" s="101" t="s">
        <v>195</v>
      </c>
      <c r="E133" s="102" t="s">
        <v>143</v>
      </c>
      <c r="F133" s="103">
        <v>3</v>
      </c>
      <c r="G133" s="104"/>
      <c r="H133" s="105">
        <f t="shared" si="16"/>
        <v>0</v>
      </c>
    </row>
    <row r="134" spans="1:8" s="75" customFormat="1" ht="12.6" customHeight="1">
      <c r="A134" s="99">
        <v>4</v>
      </c>
      <c r="B134" s="99" t="s">
        <v>79</v>
      </c>
      <c r="C134" s="100" t="s">
        <v>144</v>
      </c>
      <c r="D134" s="101" t="s">
        <v>196</v>
      </c>
      <c r="E134" s="102" t="s">
        <v>143</v>
      </c>
      <c r="F134" s="106">
        <v>3</v>
      </c>
      <c r="G134" s="104"/>
      <c r="H134" s="105">
        <f t="shared" si="16"/>
        <v>0</v>
      </c>
    </row>
    <row r="135" spans="1:8" s="75" customFormat="1" ht="12.6" customHeight="1">
      <c r="A135" s="99">
        <v>5</v>
      </c>
      <c r="B135" s="99" t="s">
        <v>79</v>
      </c>
      <c r="C135" s="100" t="s">
        <v>146</v>
      </c>
      <c r="D135" s="101" t="s">
        <v>197</v>
      </c>
      <c r="E135" s="102" t="s">
        <v>143</v>
      </c>
      <c r="F135" s="106">
        <v>3</v>
      </c>
      <c r="G135" s="104"/>
      <c r="H135" s="105">
        <f t="shared" si="16"/>
        <v>0</v>
      </c>
    </row>
    <row r="136" spans="1:8" s="75" customFormat="1" ht="12.6" customHeight="1">
      <c r="A136" s="99">
        <v>6</v>
      </c>
      <c r="B136" s="99" t="s">
        <v>79</v>
      </c>
      <c r="C136" s="100" t="s">
        <v>101</v>
      </c>
      <c r="D136" s="101" t="s">
        <v>198</v>
      </c>
      <c r="E136" s="102" t="s">
        <v>103</v>
      </c>
      <c r="F136" s="106">
        <v>3</v>
      </c>
      <c r="G136" s="104"/>
      <c r="H136" s="105">
        <f t="shared" si="16"/>
        <v>0</v>
      </c>
    </row>
    <row r="137" spans="1:8" s="75" customFormat="1" ht="12.6" customHeight="1">
      <c r="A137" s="99">
        <v>7</v>
      </c>
      <c r="B137" s="99" t="s">
        <v>79</v>
      </c>
      <c r="C137" s="100" t="s">
        <v>107</v>
      </c>
      <c r="D137" s="101" t="s">
        <v>199</v>
      </c>
      <c r="E137" s="102" t="s">
        <v>106</v>
      </c>
      <c r="F137" s="106">
        <v>44</v>
      </c>
      <c r="G137" s="104"/>
      <c r="H137" s="105">
        <f t="shared" si="16"/>
        <v>0</v>
      </c>
    </row>
    <row r="138" spans="1:8" s="75" customFormat="1" ht="12.6" customHeight="1">
      <c r="A138" s="99">
        <v>8</v>
      </c>
      <c r="B138" s="99" t="s">
        <v>79</v>
      </c>
      <c r="C138" s="100" t="s">
        <v>109</v>
      </c>
      <c r="D138" s="101" t="s">
        <v>200</v>
      </c>
      <c r="E138" s="102" t="s">
        <v>106</v>
      </c>
      <c r="F138" s="106">
        <v>44</v>
      </c>
      <c r="G138" s="104"/>
      <c r="H138" s="105">
        <f t="shared" si="16"/>
        <v>0</v>
      </c>
    </row>
    <row r="139" spans="1:8" s="75" customFormat="1" ht="12.6" customHeight="1">
      <c r="A139" s="99">
        <v>9</v>
      </c>
      <c r="B139" s="99" t="s">
        <v>79</v>
      </c>
      <c r="C139" s="100" t="s">
        <v>151</v>
      </c>
      <c r="D139" s="101" t="s">
        <v>201</v>
      </c>
      <c r="E139" s="102" t="s">
        <v>106</v>
      </c>
      <c r="F139" s="106">
        <v>44</v>
      </c>
      <c r="G139" s="104"/>
      <c r="H139" s="105">
        <f t="shared" si="16"/>
        <v>0</v>
      </c>
    </row>
    <row r="140" spans="1:8" s="75" customFormat="1" ht="12.6" customHeight="1">
      <c r="A140" s="99">
        <v>10</v>
      </c>
      <c r="B140" s="99" t="s">
        <v>79</v>
      </c>
      <c r="C140" s="100" t="s">
        <v>113</v>
      </c>
      <c r="D140" s="101" t="s">
        <v>202</v>
      </c>
      <c r="E140" s="102" t="s">
        <v>103</v>
      </c>
      <c r="F140" s="106">
        <v>3</v>
      </c>
      <c r="G140" s="104"/>
      <c r="H140" s="105">
        <f t="shared" ref="H140:H141" si="17">F140*G140</f>
        <v>0</v>
      </c>
    </row>
    <row r="141" spans="1:8" s="75" customFormat="1" ht="12.6" customHeight="1">
      <c r="A141" s="114">
        <v>11</v>
      </c>
      <c r="B141" s="114" t="s">
        <v>79</v>
      </c>
      <c r="C141" s="108" t="s">
        <v>221</v>
      </c>
      <c r="D141" s="109" t="s">
        <v>222</v>
      </c>
      <c r="E141" s="115" t="s">
        <v>223</v>
      </c>
      <c r="F141" s="106">
        <v>44</v>
      </c>
      <c r="G141" s="104"/>
      <c r="H141" s="105">
        <f t="shared" si="17"/>
        <v>0</v>
      </c>
    </row>
    <row r="142" spans="1:8" s="75" customFormat="1" ht="12.6" customHeight="1">
      <c r="A142" s="91" t="s">
        <v>203</v>
      </c>
      <c r="B142" s="91"/>
      <c r="C142" s="91"/>
      <c r="D142" s="91"/>
      <c r="E142" s="81"/>
      <c r="F142" s="96"/>
      <c r="G142" s="98"/>
      <c r="H142" s="97"/>
    </row>
    <row r="143" spans="1:8" s="75" customFormat="1" ht="12.6" customHeight="1">
      <c r="A143" s="91" t="s">
        <v>137</v>
      </c>
      <c r="B143" s="91"/>
      <c r="C143" s="91"/>
      <c r="D143" s="91"/>
      <c r="E143" s="81"/>
      <c r="F143" s="96"/>
      <c r="G143" s="98"/>
      <c r="H143" s="97"/>
    </row>
    <row r="144" spans="1:8" s="75" customFormat="1" ht="12" customHeight="1">
      <c r="A144" s="95"/>
      <c r="B144" s="95"/>
      <c r="C144" s="89"/>
      <c r="D144" s="107"/>
      <c r="E144" s="81"/>
      <c r="F144" s="96"/>
      <c r="G144" s="98"/>
      <c r="H144" s="97"/>
    </row>
    <row r="145" spans="1:8" s="75" customFormat="1" ht="20.45" customHeight="1">
      <c r="A145" s="95"/>
      <c r="B145" s="95"/>
      <c r="C145" s="89"/>
      <c r="D145" s="113" t="s">
        <v>97</v>
      </c>
      <c r="E145" s="81"/>
      <c r="F145" s="96"/>
      <c r="G145" s="98"/>
      <c r="H145" s="110">
        <f>SUM(H146:H155)</f>
        <v>0</v>
      </c>
    </row>
    <row r="146" spans="1:8" s="75" customFormat="1" ht="13.15" customHeight="1">
      <c r="A146" s="99">
        <v>1</v>
      </c>
      <c r="B146" s="99" t="s">
        <v>79</v>
      </c>
      <c r="C146" s="100" t="s">
        <v>98</v>
      </c>
      <c r="D146" s="101" t="s">
        <v>99</v>
      </c>
      <c r="E146" s="102" t="s">
        <v>100</v>
      </c>
      <c r="F146" s="106">
        <v>1</v>
      </c>
      <c r="G146" s="104"/>
      <c r="H146" s="105">
        <f t="shared" ref="H146:H153" si="18">F146*G146</f>
        <v>0</v>
      </c>
    </row>
    <row r="147" spans="1:8" s="75" customFormat="1" ht="13.15" customHeight="1">
      <c r="A147" s="99">
        <v>2</v>
      </c>
      <c r="B147" s="99" t="s">
        <v>79</v>
      </c>
      <c r="C147" s="100" t="s">
        <v>101</v>
      </c>
      <c r="D147" s="101" t="s">
        <v>204</v>
      </c>
      <c r="E147" s="102" t="s">
        <v>103</v>
      </c>
      <c r="F147" s="103">
        <v>7.4</v>
      </c>
      <c r="G147" s="104"/>
      <c r="H147" s="105">
        <f t="shared" si="18"/>
        <v>0</v>
      </c>
    </row>
    <row r="148" spans="1:8" s="75" customFormat="1" ht="13.15" customHeight="1">
      <c r="A148" s="99">
        <v>3</v>
      </c>
      <c r="B148" s="99" t="s">
        <v>79</v>
      </c>
      <c r="C148" s="100" t="s">
        <v>104</v>
      </c>
      <c r="D148" s="101" t="s">
        <v>205</v>
      </c>
      <c r="E148" s="102" t="s">
        <v>106</v>
      </c>
      <c r="F148" s="106">
        <v>218</v>
      </c>
      <c r="G148" s="104"/>
      <c r="H148" s="105">
        <f t="shared" si="18"/>
        <v>0</v>
      </c>
    </row>
    <row r="149" spans="1:8" s="75" customFormat="1" ht="12" customHeight="1">
      <c r="A149" s="99">
        <v>4</v>
      </c>
      <c r="B149" s="99" t="s">
        <v>79</v>
      </c>
      <c r="C149" s="100" t="s">
        <v>107</v>
      </c>
      <c r="D149" s="101" t="s">
        <v>206</v>
      </c>
      <c r="E149" s="102" t="s">
        <v>106</v>
      </c>
      <c r="F149" s="106">
        <v>218</v>
      </c>
      <c r="G149" s="104"/>
      <c r="H149" s="105">
        <f t="shared" si="18"/>
        <v>0</v>
      </c>
    </row>
    <row r="150" spans="1:8" s="75" customFormat="1" ht="12" customHeight="1">
      <c r="A150" s="99">
        <v>5</v>
      </c>
      <c r="B150" s="99" t="s">
        <v>79</v>
      </c>
      <c r="C150" s="108" t="s">
        <v>109</v>
      </c>
      <c r="D150" s="109" t="s">
        <v>207</v>
      </c>
      <c r="E150" s="102" t="s">
        <v>106</v>
      </c>
      <c r="F150" s="106">
        <v>218</v>
      </c>
      <c r="G150" s="104"/>
      <c r="H150" s="105">
        <f t="shared" si="18"/>
        <v>0</v>
      </c>
    </row>
    <row r="151" spans="1:8" s="75" customFormat="1" ht="12" customHeight="1">
      <c r="A151" s="99">
        <v>6</v>
      </c>
      <c r="B151" s="99" t="s">
        <v>79</v>
      </c>
      <c r="C151" s="100" t="s">
        <v>111</v>
      </c>
      <c r="D151" s="101" t="s">
        <v>208</v>
      </c>
      <c r="E151" s="102" t="s">
        <v>106</v>
      </c>
      <c r="F151" s="106">
        <v>218</v>
      </c>
      <c r="G151" s="104"/>
      <c r="H151" s="105">
        <f t="shared" si="18"/>
        <v>0</v>
      </c>
    </row>
    <row r="152" spans="1:8" s="75" customFormat="1" ht="13.15" customHeight="1">
      <c r="A152" s="99">
        <v>7</v>
      </c>
      <c r="B152" s="99" t="s">
        <v>79</v>
      </c>
      <c r="C152" s="100" t="s">
        <v>113</v>
      </c>
      <c r="D152" s="101" t="s">
        <v>209</v>
      </c>
      <c r="E152" s="102" t="s">
        <v>103</v>
      </c>
      <c r="F152" s="106">
        <v>7.4</v>
      </c>
      <c r="G152" s="104"/>
      <c r="H152" s="105">
        <f t="shared" si="18"/>
        <v>0</v>
      </c>
    </row>
    <row r="153" spans="1:8" s="75" customFormat="1" ht="12.6" customHeight="1">
      <c r="A153" s="99">
        <v>8</v>
      </c>
      <c r="B153" s="99" t="s">
        <v>79</v>
      </c>
      <c r="C153" s="100" t="s">
        <v>115</v>
      </c>
      <c r="D153" s="101" t="s">
        <v>210</v>
      </c>
      <c r="E153" s="102" t="s">
        <v>117</v>
      </c>
      <c r="F153" s="106">
        <v>3</v>
      </c>
      <c r="G153" s="104"/>
      <c r="H153" s="105">
        <f t="shared" si="18"/>
        <v>0</v>
      </c>
    </row>
    <row r="154" spans="1:8" s="75" customFormat="1" ht="12.6" customHeight="1">
      <c r="A154" s="99">
        <v>9</v>
      </c>
      <c r="B154" s="99" t="s">
        <v>79</v>
      </c>
      <c r="C154" s="100" t="s">
        <v>118</v>
      </c>
      <c r="D154" s="101" t="s">
        <v>211</v>
      </c>
      <c r="E154" s="102" t="s">
        <v>117</v>
      </c>
      <c r="F154" s="106">
        <v>5</v>
      </c>
      <c r="G154" s="104"/>
      <c r="H154" s="105">
        <f t="shared" ref="H154:H155" si="19">F154*G154</f>
        <v>0</v>
      </c>
    </row>
    <row r="155" spans="1:8" s="75" customFormat="1" ht="12" customHeight="1">
      <c r="A155" s="99">
        <v>10</v>
      </c>
      <c r="B155" s="99" t="s">
        <v>79</v>
      </c>
      <c r="C155" s="100" t="s">
        <v>215</v>
      </c>
      <c r="D155" s="101" t="s">
        <v>216</v>
      </c>
      <c r="E155" s="102" t="s">
        <v>106</v>
      </c>
      <c r="F155" s="103">
        <v>218</v>
      </c>
      <c r="G155" s="104"/>
      <c r="H155" s="116">
        <f t="shared" si="19"/>
        <v>0</v>
      </c>
    </row>
    <row r="156" spans="1:8" s="75" customFormat="1" ht="13.15" customHeight="1">
      <c r="A156" s="91" t="s">
        <v>212</v>
      </c>
      <c r="B156" s="91"/>
      <c r="C156" s="91"/>
      <c r="D156" s="91"/>
      <c r="E156" s="91"/>
      <c r="F156" s="91"/>
      <c r="G156" s="91"/>
      <c r="H156" s="91"/>
    </row>
    <row r="157" spans="1:8" s="75" customFormat="1" ht="13.15" customHeight="1">
      <c r="A157" s="91" t="s">
        <v>213</v>
      </c>
      <c r="B157" s="91"/>
      <c r="C157" s="91"/>
      <c r="D157" s="91"/>
      <c r="E157" s="91"/>
      <c r="F157" s="91"/>
      <c r="G157" s="91"/>
      <c r="H157" s="91"/>
    </row>
    <row r="158" spans="1:8" s="75" customFormat="1" ht="16.149999999999999" customHeight="1">
      <c r="A158" s="90"/>
      <c r="B158"/>
      <c r="C158" s="89"/>
      <c r="D158"/>
      <c r="E158"/>
      <c r="F158"/>
      <c r="G158" s="74"/>
      <c r="H158"/>
    </row>
    <row r="159" spans="1:8" s="75" customFormat="1" ht="16.899999999999999" customHeight="1">
      <c r="A159"/>
      <c r="B159"/>
      <c r="C159"/>
      <c r="D159"/>
      <c r="E159"/>
      <c r="F159"/>
      <c r="G159" s="74"/>
      <c r="H159"/>
    </row>
    <row r="160" spans="1:8" s="75" customFormat="1" ht="15.6" customHeight="1">
      <c r="A160"/>
      <c r="B160"/>
      <c r="C160"/>
      <c r="D160"/>
      <c r="E160"/>
      <c r="F160"/>
      <c r="G160" s="74"/>
      <c r="H160"/>
    </row>
    <row r="161" spans="1:8" s="75" customFormat="1" ht="15.6" customHeight="1">
      <c r="A161"/>
      <c r="B161"/>
      <c r="C161"/>
      <c r="D161"/>
      <c r="E161"/>
      <c r="F161"/>
      <c r="G161" s="74"/>
      <c r="H161"/>
    </row>
    <row r="162" spans="1:8" s="75" customFormat="1" ht="15.6" customHeight="1">
      <c r="A162"/>
      <c r="B162"/>
      <c r="C162"/>
      <c r="D162"/>
      <c r="E162"/>
      <c r="F162"/>
      <c r="G162" s="74"/>
      <c r="H162"/>
    </row>
    <row r="163" spans="1:8" s="75" customFormat="1" ht="15" customHeight="1">
      <c r="A163"/>
      <c r="B163"/>
      <c r="C163"/>
      <c r="D163"/>
      <c r="E163"/>
      <c r="F163"/>
      <c r="G163" s="74"/>
      <c r="H163"/>
    </row>
    <row r="164" spans="1:8" s="75" customFormat="1" ht="16.149999999999999" customHeight="1">
      <c r="A164"/>
      <c r="B164"/>
      <c r="C164"/>
      <c r="D164"/>
      <c r="E164"/>
      <c r="F164"/>
      <c r="G164" s="74"/>
      <c r="H164"/>
    </row>
    <row r="165" spans="1:8" s="75" customFormat="1" ht="22.15" customHeight="1">
      <c r="A165"/>
      <c r="B165"/>
      <c r="C165"/>
      <c r="D165"/>
      <c r="E165"/>
      <c r="F165"/>
      <c r="G165" s="74"/>
      <c r="H165"/>
    </row>
    <row r="166" spans="1:8" s="75" customFormat="1" ht="15" customHeight="1">
      <c r="A166"/>
      <c r="B166"/>
      <c r="C166"/>
      <c r="D166"/>
      <c r="E166"/>
      <c r="F166"/>
      <c r="G166" s="74"/>
      <c r="H166"/>
    </row>
    <row r="167" spans="1:8" s="75" customFormat="1" ht="14.45" customHeight="1">
      <c r="A167"/>
      <c r="B167"/>
      <c r="C167"/>
      <c r="D167"/>
      <c r="E167"/>
      <c r="F167"/>
      <c r="G167" s="74"/>
      <c r="H167"/>
    </row>
    <row r="168" spans="1:8" s="75" customFormat="1" ht="13.9" customHeight="1">
      <c r="A168"/>
      <c r="B168"/>
      <c r="C168"/>
      <c r="D168"/>
      <c r="E168"/>
      <c r="F168"/>
      <c r="G168" s="74"/>
      <c r="H168"/>
    </row>
    <row r="169" spans="1:8" s="75" customFormat="1" ht="13.9" customHeight="1">
      <c r="A169"/>
      <c r="B169"/>
      <c r="C169"/>
      <c r="D169"/>
      <c r="E169"/>
      <c r="F169"/>
      <c r="G169" s="74"/>
      <c r="H169"/>
    </row>
    <row r="170" spans="1:8" s="75" customFormat="1" ht="12" customHeight="1">
      <c r="A170"/>
      <c r="B170"/>
      <c r="C170"/>
      <c r="D170"/>
      <c r="E170"/>
      <c r="F170"/>
      <c r="G170" s="74"/>
      <c r="H170"/>
    </row>
    <row r="171" spans="1:8" s="75" customFormat="1" ht="12" customHeight="1">
      <c r="A171"/>
      <c r="B171"/>
      <c r="C171"/>
      <c r="D171"/>
      <c r="E171"/>
      <c r="F171"/>
      <c r="G171" s="74"/>
      <c r="H171"/>
    </row>
    <row r="172" spans="1:8" s="75" customFormat="1" ht="24.6" customHeight="1">
      <c r="A172"/>
      <c r="B172"/>
      <c r="C172"/>
      <c r="D172"/>
      <c r="E172"/>
      <c r="F172"/>
      <c r="G172" s="74"/>
      <c r="H172"/>
    </row>
    <row r="173" spans="1:8" s="75" customFormat="1" ht="26.45" customHeight="1">
      <c r="A173"/>
      <c r="B173"/>
      <c r="C173"/>
      <c r="D173"/>
      <c r="E173"/>
      <c r="F173"/>
      <c r="G173" s="74"/>
      <c r="H173"/>
    </row>
    <row r="174" spans="1:8" s="75" customFormat="1" ht="14.45" customHeight="1">
      <c r="A174"/>
      <c r="B174"/>
      <c r="C174"/>
      <c r="D174"/>
      <c r="E174"/>
      <c r="F174"/>
      <c r="G174" s="74"/>
      <c r="H174"/>
    </row>
    <row r="175" spans="1:8" s="75" customFormat="1" ht="14.45" customHeight="1">
      <c r="A175"/>
      <c r="B175"/>
      <c r="C175"/>
      <c r="D175"/>
      <c r="E175"/>
      <c r="F175"/>
      <c r="G175" s="74"/>
      <c r="H175"/>
    </row>
    <row r="176" spans="1:8" s="75" customFormat="1" ht="15.6" customHeight="1">
      <c r="A176"/>
      <c r="B176"/>
      <c r="C176"/>
      <c r="D176"/>
      <c r="E176"/>
      <c r="F176"/>
      <c r="G176" s="74"/>
      <c r="H176"/>
    </row>
    <row r="177" spans="1:8" s="75" customFormat="1" ht="13.15" customHeight="1">
      <c r="A177"/>
      <c r="B177"/>
      <c r="C177"/>
      <c r="D177"/>
      <c r="E177"/>
      <c r="F177"/>
      <c r="G177" s="74"/>
      <c r="H177"/>
    </row>
    <row r="178" spans="1:8" s="75" customFormat="1" ht="13.15" customHeight="1">
      <c r="A178"/>
      <c r="B178"/>
      <c r="C178"/>
      <c r="D178"/>
      <c r="E178"/>
      <c r="F178"/>
      <c r="G178" s="74"/>
      <c r="H178"/>
    </row>
    <row r="179" spans="1:8" s="75" customFormat="1" ht="18" customHeight="1">
      <c r="A179"/>
      <c r="B179"/>
      <c r="C179"/>
      <c r="D179"/>
      <c r="E179"/>
      <c r="F179"/>
      <c r="G179" s="74"/>
      <c r="H179"/>
    </row>
    <row r="180" spans="1:8" s="75" customFormat="1" ht="15" customHeight="1">
      <c r="A180"/>
      <c r="B180"/>
      <c r="C180"/>
      <c r="D180"/>
      <c r="E180"/>
      <c r="F180"/>
      <c r="G180" s="74"/>
      <c r="H180"/>
    </row>
    <row r="181" spans="1:8" s="75" customFormat="1" ht="15.6" customHeight="1">
      <c r="A181"/>
      <c r="B181"/>
      <c r="C181"/>
      <c r="D181"/>
      <c r="E181"/>
      <c r="F181"/>
      <c r="G181" s="74"/>
      <c r="H181"/>
    </row>
    <row r="182" spans="1:8" s="75" customFormat="1" ht="13.15" customHeight="1">
      <c r="A182"/>
      <c r="B182"/>
      <c r="C182"/>
      <c r="D182"/>
      <c r="E182"/>
      <c r="F182"/>
      <c r="G182" s="74"/>
      <c r="H182"/>
    </row>
    <row r="183" spans="1:8" s="75" customFormat="1" ht="15" customHeight="1">
      <c r="A183"/>
      <c r="B183"/>
      <c r="C183"/>
      <c r="D183"/>
      <c r="E183"/>
      <c r="F183"/>
      <c r="G183" s="74"/>
      <c r="H183"/>
    </row>
    <row r="184" spans="1:8" s="75" customFormat="1" ht="15" customHeight="1">
      <c r="A184"/>
      <c r="B184"/>
      <c r="C184"/>
      <c r="D184"/>
      <c r="E184"/>
      <c r="F184"/>
      <c r="G184" s="74"/>
      <c r="H184"/>
    </row>
    <row r="185" spans="1:8" s="75" customFormat="1" ht="15" customHeight="1">
      <c r="A185"/>
      <c r="B185"/>
      <c r="C185"/>
      <c r="D185"/>
      <c r="E185"/>
      <c r="F185"/>
      <c r="G185" s="74"/>
      <c r="H185"/>
    </row>
    <row r="186" spans="1:8" s="75" customFormat="1" ht="15" customHeight="1">
      <c r="A186"/>
      <c r="B186"/>
      <c r="C186"/>
      <c r="D186"/>
      <c r="E186"/>
      <c r="F186"/>
      <c r="G186" s="74"/>
      <c r="H186"/>
    </row>
    <row r="187" spans="1:8" s="75" customFormat="1" ht="21.6" customHeight="1">
      <c r="A187"/>
      <c r="B187"/>
      <c r="C187"/>
      <c r="D187"/>
      <c r="E187"/>
      <c r="F187"/>
      <c r="G187" s="74"/>
      <c r="H187"/>
    </row>
    <row r="188" spans="1:8" s="75" customFormat="1" ht="21" customHeight="1">
      <c r="A188"/>
      <c r="B188"/>
      <c r="C188"/>
      <c r="D188"/>
      <c r="E188"/>
      <c r="F188"/>
      <c r="G188" s="74"/>
      <c r="H188"/>
    </row>
    <row r="189" spans="1:8" s="75" customFormat="1" ht="15" customHeight="1">
      <c r="A189"/>
      <c r="B189"/>
      <c r="C189"/>
      <c r="D189"/>
      <c r="E189"/>
      <c r="F189"/>
      <c r="G189" s="74"/>
      <c r="H189"/>
    </row>
    <row r="190" spans="1:8" s="75" customFormat="1" ht="15.6" customHeight="1">
      <c r="A190"/>
      <c r="B190"/>
      <c r="C190"/>
      <c r="D190"/>
      <c r="E190"/>
      <c r="F190"/>
      <c r="G190" s="74"/>
      <c r="H190"/>
    </row>
    <row r="191" spans="1:8" s="75" customFormat="1" ht="15.6" customHeight="1">
      <c r="A191"/>
      <c r="B191"/>
      <c r="C191"/>
      <c r="D191"/>
      <c r="E191"/>
      <c r="F191"/>
      <c r="G191" s="74"/>
      <c r="H191"/>
    </row>
    <row r="192" spans="1:8" s="75" customFormat="1" ht="22.9" customHeight="1">
      <c r="A192"/>
      <c r="B192"/>
      <c r="C192"/>
      <c r="D192"/>
      <c r="E192"/>
      <c r="F192"/>
      <c r="G192" s="74"/>
      <c r="H192"/>
    </row>
    <row r="193" spans="1:8" s="75" customFormat="1" ht="15.6" customHeight="1">
      <c r="A193"/>
      <c r="B193"/>
      <c r="C193"/>
      <c r="D193"/>
      <c r="E193"/>
      <c r="F193"/>
      <c r="G193" s="74"/>
      <c r="H193"/>
    </row>
    <row r="194" spans="1:8" s="75" customFormat="1" ht="24" customHeight="1">
      <c r="A194"/>
      <c r="B194"/>
      <c r="C194"/>
      <c r="D194"/>
      <c r="E194"/>
      <c r="F194"/>
      <c r="G194" s="74"/>
      <c r="H194"/>
    </row>
    <row r="195" spans="1:8" s="75" customFormat="1" ht="15.6" customHeight="1">
      <c r="A195"/>
      <c r="B195"/>
      <c r="C195"/>
      <c r="D195"/>
      <c r="E195"/>
      <c r="F195"/>
      <c r="G195" s="74"/>
      <c r="H195"/>
    </row>
    <row r="196" spans="1:8" s="75" customFormat="1" ht="15" customHeight="1">
      <c r="A196"/>
      <c r="B196"/>
      <c r="C196"/>
      <c r="D196"/>
      <c r="E196"/>
      <c r="F196"/>
      <c r="G196" s="74"/>
      <c r="H196"/>
    </row>
  </sheetData>
  <autoFilter ref="A9:H157" xr:uid="{00000000-0009-0000-0000-000001000000}"/>
  <mergeCells count="2">
    <mergeCell ref="A1:H1"/>
    <mergeCell ref="C3:F3"/>
  </mergeCells>
  <printOptions horizontalCentered="1"/>
  <pageMargins left="0.70866141732283472" right="0.70866141732283472" top="0.35433070866141736" bottom="0.35433070866141736" header="0.31496062992125984" footer="0.31496062992125984"/>
  <pageSetup paperSize="9" orientation="landscape" r:id="rId1"/>
  <headerFooter>
    <oddFooter>&amp;CStrana &amp;P z &amp;N</oddFooter>
  </headerFooter>
  <rowBreaks count="2" manualBreakCount="2">
    <brk id="85" max="7" man="1"/>
    <brk id="12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Rekapitulace stavby</vt:lpstr>
      <vt:lpstr>Obnova MK </vt:lpstr>
      <vt:lpstr>'Rekapitulace stavby'!Názvy_tisku</vt:lpstr>
      <vt:lpstr>'Obnova MK 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Markéta Šourková</cp:lastModifiedBy>
  <cp:lastPrinted>2021-12-13T09:08:52Z</cp:lastPrinted>
  <dcterms:created xsi:type="dcterms:W3CDTF">2018-09-19T12:52:30Z</dcterms:created>
  <dcterms:modified xsi:type="dcterms:W3CDTF">2023-03-29T10:47:33Z</dcterms:modified>
</cp:coreProperties>
</file>